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Yana\Pegada Ecologica- Rede Ecológica\"/>
    </mc:Choice>
  </mc:AlternateContent>
  <xr:revisionPtr revIDLastSave="0" documentId="8_{D40D9F5B-51A5-43E0-BDB9-4FAE198926F0}" xr6:coauthVersionLast="46" xr6:coauthVersionMax="46" xr10:uidLastSave="{00000000-0000-0000-0000-000000000000}"/>
  <bookViews>
    <workbookView xWindow="-120" yWindow="-120" windowWidth="20730" windowHeight="11160" tabRatio="916" xr2:uid="{1C9F1B51-EF8C-4679-93C7-350CE57E88FF}"/>
  </bookViews>
  <sheets>
    <sheet name="Conceito por núcleo" sheetId="13" r:id="rId1"/>
    <sheet name="Quais meios de transporte você " sheetId="11" r:id="rId2"/>
    <sheet name="Dados" sheetId="2" r:id="rId3"/>
    <sheet name="Qual local você mais compra fru" sheetId="10" r:id="rId4"/>
    <sheet name="Dados 1" sheetId="3" r:id="rId5"/>
    <sheet name="Você pesquisa as práticas e pro" sheetId="9" r:id="rId6"/>
    <sheet name="Dados 3" sheetId="5" r:id="rId7"/>
    <sheet name="Você procura saber se a empresa" sheetId="8" r:id="rId8"/>
    <sheet name="Dados 2" sheetId="4" r:id="rId9"/>
  </sheets>
  <definedNames>
    <definedName name="_xlnm._FilterDatabase" localSheetId="2" hidden="1">Dados!$A$1:$P$126</definedName>
    <definedName name="_xlnm._FilterDatabase" localSheetId="4" hidden="1">'Dados 1'!$A$1:$P$126</definedName>
    <definedName name="_xlnm._FilterDatabase" localSheetId="8" hidden="1">'Dados 2'!$A$1:$N$126</definedName>
    <definedName name="_xlnm._FilterDatabase" localSheetId="6" hidden="1">'Dados 3'!$A$1:$N$126</definedName>
  </definedNames>
  <calcPr calcId="191029" iterateDelta="1E-4"/>
  <pivotCaches>
    <pivotCache cacheId="12" r:id="rId10"/>
    <pivotCache cacheId="13" r:id="rId11"/>
    <pivotCache cacheId="14" r:id="rId12"/>
    <pivotCache cacheId="15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3" l="1"/>
  <c r="N12" i="13"/>
  <c r="N11" i="13"/>
  <c r="N10" i="13"/>
  <c r="N9" i="13"/>
  <c r="N8" i="13"/>
  <c r="N7" i="13"/>
  <c r="N6" i="13"/>
  <c r="N5" i="13"/>
  <c r="N4" i="13"/>
  <c r="J13" i="13"/>
  <c r="J12" i="13"/>
  <c r="J11" i="13"/>
  <c r="J10" i="13"/>
  <c r="J9" i="13"/>
  <c r="J8" i="13"/>
  <c r="J7" i="13"/>
  <c r="J6" i="13"/>
  <c r="J5" i="13"/>
  <c r="J4" i="13"/>
  <c r="F13" i="13"/>
  <c r="F12" i="13"/>
  <c r="F11" i="13"/>
  <c r="F10" i="13"/>
  <c r="F9" i="13"/>
  <c r="F8" i="13"/>
  <c r="F7" i="13"/>
  <c r="F6" i="13"/>
  <c r="F5" i="13"/>
  <c r="F4" i="13"/>
  <c r="B13" i="13"/>
  <c r="B12" i="13"/>
  <c r="B11" i="13"/>
  <c r="B10" i="13"/>
  <c r="B9" i="13"/>
  <c r="B8" i="13"/>
  <c r="B7" i="13"/>
  <c r="B6" i="13"/>
  <c r="B5" i="13"/>
  <c r="B4" i="13"/>
  <c r="P3" i="4"/>
  <c r="P9" i="4"/>
  <c r="P10" i="4"/>
  <c r="P5" i="4"/>
  <c r="P2" i="4"/>
  <c r="P11" i="4"/>
  <c r="P7" i="4"/>
  <c r="P4" i="4"/>
  <c r="P8" i="4"/>
  <c r="P6" i="4"/>
  <c r="P3" i="5"/>
  <c r="P9" i="5"/>
  <c r="P10" i="5"/>
  <c r="P5" i="5"/>
  <c r="P2" i="5"/>
  <c r="P11" i="5"/>
  <c r="P7" i="5"/>
  <c r="P4" i="5"/>
  <c r="P8" i="5"/>
  <c r="P6" i="5"/>
  <c r="R3" i="3"/>
  <c r="R9" i="3"/>
  <c r="R10" i="3"/>
  <c r="R5" i="3"/>
  <c r="R2" i="3"/>
  <c r="R11" i="3"/>
  <c r="R7" i="3"/>
  <c r="R4" i="3"/>
  <c r="R8" i="3"/>
  <c r="R6" i="3"/>
  <c r="R8" i="2"/>
  <c r="R3" i="2"/>
  <c r="R9" i="2"/>
  <c r="R10" i="2"/>
  <c r="R5" i="2"/>
  <c r="R2" i="2"/>
  <c r="R11" i="2"/>
  <c r="R7" i="2"/>
  <c r="R4" i="2"/>
  <c r="R6" i="2"/>
  <c r="H126" i="5" l="1"/>
  <c r="L126" i="5" s="1"/>
  <c r="G126" i="5"/>
  <c r="K126" i="5" s="1"/>
  <c r="F126" i="5"/>
  <c r="J126" i="5" s="1"/>
  <c r="E126" i="5"/>
  <c r="I126" i="5" s="1"/>
  <c r="H125" i="5"/>
  <c r="L125" i="5" s="1"/>
  <c r="G125" i="5"/>
  <c r="K125" i="5" s="1"/>
  <c r="F125" i="5"/>
  <c r="J125" i="5" s="1"/>
  <c r="E125" i="5"/>
  <c r="I125" i="5" s="1"/>
  <c r="H124" i="5"/>
  <c r="L124" i="5" s="1"/>
  <c r="G124" i="5"/>
  <c r="K124" i="5" s="1"/>
  <c r="F124" i="5"/>
  <c r="J124" i="5" s="1"/>
  <c r="E124" i="5"/>
  <c r="I124" i="5" s="1"/>
  <c r="H123" i="5"/>
  <c r="L123" i="5" s="1"/>
  <c r="G123" i="5"/>
  <c r="K123" i="5" s="1"/>
  <c r="F123" i="5"/>
  <c r="J123" i="5" s="1"/>
  <c r="E123" i="5"/>
  <c r="I123" i="5" s="1"/>
  <c r="H122" i="5"/>
  <c r="L122" i="5" s="1"/>
  <c r="G122" i="5"/>
  <c r="K122" i="5" s="1"/>
  <c r="F122" i="5"/>
  <c r="J122" i="5" s="1"/>
  <c r="E122" i="5"/>
  <c r="I122" i="5" s="1"/>
  <c r="H121" i="5"/>
  <c r="L121" i="5" s="1"/>
  <c r="G121" i="5"/>
  <c r="K121" i="5" s="1"/>
  <c r="F121" i="5"/>
  <c r="J121" i="5" s="1"/>
  <c r="E121" i="5"/>
  <c r="I121" i="5" s="1"/>
  <c r="H120" i="5"/>
  <c r="L120" i="5" s="1"/>
  <c r="G120" i="5"/>
  <c r="K120" i="5" s="1"/>
  <c r="F120" i="5"/>
  <c r="J120" i="5" s="1"/>
  <c r="E120" i="5"/>
  <c r="I120" i="5" s="1"/>
  <c r="H119" i="5"/>
  <c r="L119" i="5" s="1"/>
  <c r="G119" i="5"/>
  <c r="K119" i="5" s="1"/>
  <c r="F119" i="5"/>
  <c r="J119" i="5" s="1"/>
  <c r="E119" i="5"/>
  <c r="I119" i="5" s="1"/>
  <c r="H118" i="5"/>
  <c r="L118" i="5" s="1"/>
  <c r="G118" i="5"/>
  <c r="K118" i="5" s="1"/>
  <c r="F118" i="5"/>
  <c r="J118" i="5" s="1"/>
  <c r="E118" i="5"/>
  <c r="I118" i="5" s="1"/>
  <c r="H117" i="5"/>
  <c r="L117" i="5" s="1"/>
  <c r="G117" i="5"/>
  <c r="K117" i="5" s="1"/>
  <c r="F117" i="5"/>
  <c r="J117" i="5" s="1"/>
  <c r="E117" i="5"/>
  <c r="I117" i="5" s="1"/>
  <c r="H116" i="5"/>
  <c r="L116" i="5" s="1"/>
  <c r="G116" i="5"/>
  <c r="K116" i="5" s="1"/>
  <c r="F116" i="5"/>
  <c r="J116" i="5" s="1"/>
  <c r="E116" i="5"/>
  <c r="I116" i="5" s="1"/>
  <c r="H115" i="5"/>
  <c r="L115" i="5" s="1"/>
  <c r="G115" i="5"/>
  <c r="K115" i="5" s="1"/>
  <c r="F115" i="5"/>
  <c r="J115" i="5" s="1"/>
  <c r="E115" i="5"/>
  <c r="I115" i="5" s="1"/>
  <c r="H114" i="5"/>
  <c r="L114" i="5" s="1"/>
  <c r="G114" i="5"/>
  <c r="K114" i="5" s="1"/>
  <c r="F114" i="5"/>
  <c r="J114" i="5" s="1"/>
  <c r="E114" i="5"/>
  <c r="I114" i="5" s="1"/>
  <c r="H113" i="5"/>
  <c r="L113" i="5" s="1"/>
  <c r="G113" i="5"/>
  <c r="K113" i="5" s="1"/>
  <c r="F113" i="5"/>
  <c r="J113" i="5" s="1"/>
  <c r="E113" i="5"/>
  <c r="I113" i="5" s="1"/>
  <c r="H112" i="5"/>
  <c r="L112" i="5" s="1"/>
  <c r="G112" i="5"/>
  <c r="K112" i="5" s="1"/>
  <c r="F112" i="5"/>
  <c r="J112" i="5" s="1"/>
  <c r="E112" i="5"/>
  <c r="I112" i="5" s="1"/>
  <c r="H111" i="5"/>
  <c r="L111" i="5" s="1"/>
  <c r="G111" i="5"/>
  <c r="K111" i="5" s="1"/>
  <c r="F111" i="5"/>
  <c r="J111" i="5" s="1"/>
  <c r="E111" i="5"/>
  <c r="I111" i="5" s="1"/>
  <c r="H110" i="5"/>
  <c r="L110" i="5" s="1"/>
  <c r="G110" i="5"/>
  <c r="K110" i="5" s="1"/>
  <c r="F110" i="5"/>
  <c r="J110" i="5" s="1"/>
  <c r="E110" i="5"/>
  <c r="I110" i="5" s="1"/>
  <c r="H109" i="5"/>
  <c r="L109" i="5" s="1"/>
  <c r="G109" i="5"/>
  <c r="K109" i="5" s="1"/>
  <c r="F109" i="5"/>
  <c r="J109" i="5" s="1"/>
  <c r="E109" i="5"/>
  <c r="I109" i="5" s="1"/>
  <c r="H108" i="5"/>
  <c r="L108" i="5" s="1"/>
  <c r="G108" i="5"/>
  <c r="K108" i="5" s="1"/>
  <c r="F108" i="5"/>
  <c r="J108" i="5" s="1"/>
  <c r="E108" i="5"/>
  <c r="I108" i="5" s="1"/>
  <c r="H107" i="5"/>
  <c r="L107" i="5" s="1"/>
  <c r="G107" i="5"/>
  <c r="K107" i="5" s="1"/>
  <c r="F107" i="5"/>
  <c r="J107" i="5" s="1"/>
  <c r="E107" i="5"/>
  <c r="I107" i="5" s="1"/>
  <c r="H106" i="5"/>
  <c r="L106" i="5" s="1"/>
  <c r="G106" i="5"/>
  <c r="K106" i="5" s="1"/>
  <c r="F106" i="5"/>
  <c r="J106" i="5" s="1"/>
  <c r="E106" i="5"/>
  <c r="I106" i="5" s="1"/>
  <c r="H105" i="5"/>
  <c r="L105" i="5" s="1"/>
  <c r="G105" i="5"/>
  <c r="K105" i="5" s="1"/>
  <c r="F105" i="5"/>
  <c r="J105" i="5" s="1"/>
  <c r="E105" i="5"/>
  <c r="I105" i="5" s="1"/>
  <c r="H104" i="5"/>
  <c r="L104" i="5" s="1"/>
  <c r="G104" i="5"/>
  <c r="K104" i="5" s="1"/>
  <c r="F104" i="5"/>
  <c r="J104" i="5" s="1"/>
  <c r="E104" i="5"/>
  <c r="I104" i="5" s="1"/>
  <c r="H103" i="5"/>
  <c r="L103" i="5" s="1"/>
  <c r="G103" i="5"/>
  <c r="K103" i="5" s="1"/>
  <c r="F103" i="5"/>
  <c r="J103" i="5" s="1"/>
  <c r="E103" i="5"/>
  <c r="I103" i="5" s="1"/>
  <c r="H102" i="5"/>
  <c r="L102" i="5" s="1"/>
  <c r="G102" i="5"/>
  <c r="K102" i="5" s="1"/>
  <c r="F102" i="5"/>
  <c r="J102" i="5" s="1"/>
  <c r="E102" i="5"/>
  <c r="I102" i="5" s="1"/>
  <c r="H101" i="5"/>
  <c r="L101" i="5" s="1"/>
  <c r="G101" i="5"/>
  <c r="K101" i="5" s="1"/>
  <c r="F101" i="5"/>
  <c r="J101" i="5" s="1"/>
  <c r="E101" i="5"/>
  <c r="I101" i="5" s="1"/>
  <c r="H100" i="5"/>
  <c r="L100" i="5" s="1"/>
  <c r="G100" i="5"/>
  <c r="K100" i="5" s="1"/>
  <c r="F100" i="5"/>
  <c r="J100" i="5" s="1"/>
  <c r="E100" i="5"/>
  <c r="I100" i="5" s="1"/>
  <c r="H99" i="5"/>
  <c r="L99" i="5" s="1"/>
  <c r="G99" i="5"/>
  <c r="K99" i="5" s="1"/>
  <c r="F99" i="5"/>
  <c r="J99" i="5" s="1"/>
  <c r="E99" i="5"/>
  <c r="I99" i="5" s="1"/>
  <c r="H98" i="5"/>
  <c r="L98" i="5" s="1"/>
  <c r="G98" i="5"/>
  <c r="K98" i="5" s="1"/>
  <c r="F98" i="5"/>
  <c r="J98" i="5" s="1"/>
  <c r="E98" i="5"/>
  <c r="I98" i="5" s="1"/>
  <c r="H97" i="5"/>
  <c r="L97" i="5" s="1"/>
  <c r="G97" i="5"/>
  <c r="K97" i="5" s="1"/>
  <c r="F97" i="5"/>
  <c r="J97" i="5" s="1"/>
  <c r="E97" i="5"/>
  <c r="I97" i="5" s="1"/>
  <c r="H96" i="5"/>
  <c r="L96" i="5" s="1"/>
  <c r="G96" i="5"/>
  <c r="K96" i="5" s="1"/>
  <c r="F96" i="5"/>
  <c r="J96" i="5" s="1"/>
  <c r="E96" i="5"/>
  <c r="I96" i="5" s="1"/>
  <c r="H95" i="5"/>
  <c r="L95" i="5" s="1"/>
  <c r="G95" i="5"/>
  <c r="K95" i="5" s="1"/>
  <c r="F95" i="5"/>
  <c r="J95" i="5" s="1"/>
  <c r="E95" i="5"/>
  <c r="I95" i="5" s="1"/>
  <c r="H94" i="5"/>
  <c r="L94" i="5" s="1"/>
  <c r="G94" i="5"/>
  <c r="K94" i="5" s="1"/>
  <c r="F94" i="5"/>
  <c r="J94" i="5" s="1"/>
  <c r="E94" i="5"/>
  <c r="I94" i="5" s="1"/>
  <c r="H93" i="5"/>
  <c r="L93" i="5" s="1"/>
  <c r="G93" i="5"/>
  <c r="K93" i="5" s="1"/>
  <c r="F93" i="5"/>
  <c r="J93" i="5" s="1"/>
  <c r="E93" i="5"/>
  <c r="I93" i="5" s="1"/>
  <c r="H92" i="5"/>
  <c r="L92" i="5" s="1"/>
  <c r="G92" i="5"/>
  <c r="K92" i="5" s="1"/>
  <c r="F92" i="5"/>
  <c r="J92" i="5" s="1"/>
  <c r="E92" i="5"/>
  <c r="I92" i="5" s="1"/>
  <c r="H91" i="5"/>
  <c r="L91" i="5" s="1"/>
  <c r="G91" i="5"/>
  <c r="K91" i="5" s="1"/>
  <c r="F91" i="5"/>
  <c r="J91" i="5" s="1"/>
  <c r="E91" i="5"/>
  <c r="I91" i="5" s="1"/>
  <c r="H90" i="5"/>
  <c r="L90" i="5" s="1"/>
  <c r="G90" i="5"/>
  <c r="K90" i="5" s="1"/>
  <c r="F90" i="5"/>
  <c r="J90" i="5" s="1"/>
  <c r="E90" i="5"/>
  <c r="I90" i="5" s="1"/>
  <c r="H89" i="5"/>
  <c r="L89" i="5" s="1"/>
  <c r="G89" i="5"/>
  <c r="K89" i="5" s="1"/>
  <c r="F89" i="5"/>
  <c r="J89" i="5" s="1"/>
  <c r="E89" i="5"/>
  <c r="I89" i="5" s="1"/>
  <c r="H88" i="5"/>
  <c r="L88" i="5" s="1"/>
  <c r="G88" i="5"/>
  <c r="K88" i="5" s="1"/>
  <c r="F88" i="5"/>
  <c r="J88" i="5" s="1"/>
  <c r="E88" i="5"/>
  <c r="I88" i="5" s="1"/>
  <c r="H87" i="5"/>
  <c r="L87" i="5" s="1"/>
  <c r="G87" i="5"/>
  <c r="K87" i="5" s="1"/>
  <c r="F87" i="5"/>
  <c r="J87" i="5" s="1"/>
  <c r="E87" i="5"/>
  <c r="I87" i="5" s="1"/>
  <c r="H86" i="5"/>
  <c r="L86" i="5" s="1"/>
  <c r="G86" i="5"/>
  <c r="K86" i="5" s="1"/>
  <c r="F86" i="5"/>
  <c r="J86" i="5" s="1"/>
  <c r="E86" i="5"/>
  <c r="I86" i="5" s="1"/>
  <c r="H85" i="5"/>
  <c r="L85" i="5" s="1"/>
  <c r="G85" i="5"/>
  <c r="K85" i="5" s="1"/>
  <c r="F85" i="5"/>
  <c r="J85" i="5" s="1"/>
  <c r="E85" i="5"/>
  <c r="I85" i="5" s="1"/>
  <c r="H84" i="5"/>
  <c r="L84" i="5" s="1"/>
  <c r="G84" i="5"/>
  <c r="K84" i="5" s="1"/>
  <c r="F84" i="5"/>
  <c r="J84" i="5" s="1"/>
  <c r="E84" i="5"/>
  <c r="I84" i="5" s="1"/>
  <c r="H83" i="5"/>
  <c r="L83" i="5" s="1"/>
  <c r="G83" i="5"/>
  <c r="K83" i="5" s="1"/>
  <c r="F83" i="5"/>
  <c r="J83" i="5" s="1"/>
  <c r="E83" i="5"/>
  <c r="I83" i="5" s="1"/>
  <c r="H82" i="5"/>
  <c r="L82" i="5" s="1"/>
  <c r="G82" i="5"/>
  <c r="K82" i="5" s="1"/>
  <c r="F82" i="5"/>
  <c r="J82" i="5" s="1"/>
  <c r="E82" i="5"/>
  <c r="I82" i="5" s="1"/>
  <c r="H81" i="5"/>
  <c r="L81" i="5" s="1"/>
  <c r="G81" i="5"/>
  <c r="K81" i="5" s="1"/>
  <c r="F81" i="5"/>
  <c r="J81" i="5" s="1"/>
  <c r="E81" i="5"/>
  <c r="I81" i="5" s="1"/>
  <c r="H80" i="5"/>
  <c r="L80" i="5" s="1"/>
  <c r="G80" i="5"/>
  <c r="K80" i="5" s="1"/>
  <c r="F80" i="5"/>
  <c r="J80" i="5" s="1"/>
  <c r="E80" i="5"/>
  <c r="I80" i="5" s="1"/>
  <c r="H79" i="5"/>
  <c r="L79" i="5" s="1"/>
  <c r="G79" i="5"/>
  <c r="K79" i="5" s="1"/>
  <c r="F79" i="5"/>
  <c r="J79" i="5" s="1"/>
  <c r="E79" i="5"/>
  <c r="I79" i="5" s="1"/>
  <c r="H78" i="5"/>
  <c r="L78" i="5" s="1"/>
  <c r="G78" i="5"/>
  <c r="K78" i="5" s="1"/>
  <c r="F78" i="5"/>
  <c r="J78" i="5" s="1"/>
  <c r="E78" i="5"/>
  <c r="I78" i="5" s="1"/>
  <c r="H77" i="5"/>
  <c r="L77" i="5" s="1"/>
  <c r="G77" i="5"/>
  <c r="K77" i="5" s="1"/>
  <c r="F77" i="5"/>
  <c r="J77" i="5" s="1"/>
  <c r="E77" i="5"/>
  <c r="I77" i="5" s="1"/>
  <c r="H76" i="5"/>
  <c r="L76" i="5" s="1"/>
  <c r="G76" i="5"/>
  <c r="K76" i="5" s="1"/>
  <c r="F76" i="5"/>
  <c r="J76" i="5" s="1"/>
  <c r="E76" i="5"/>
  <c r="I76" i="5" s="1"/>
  <c r="H75" i="5"/>
  <c r="L75" i="5" s="1"/>
  <c r="G75" i="5"/>
  <c r="K75" i="5" s="1"/>
  <c r="F75" i="5"/>
  <c r="J75" i="5" s="1"/>
  <c r="E75" i="5"/>
  <c r="I75" i="5" s="1"/>
  <c r="H74" i="5"/>
  <c r="L74" i="5" s="1"/>
  <c r="G74" i="5"/>
  <c r="K74" i="5" s="1"/>
  <c r="F74" i="5"/>
  <c r="J74" i="5" s="1"/>
  <c r="E74" i="5"/>
  <c r="I74" i="5" s="1"/>
  <c r="H73" i="5"/>
  <c r="L73" i="5" s="1"/>
  <c r="G73" i="5"/>
  <c r="K73" i="5" s="1"/>
  <c r="F73" i="5"/>
  <c r="J73" i="5" s="1"/>
  <c r="E73" i="5"/>
  <c r="I73" i="5" s="1"/>
  <c r="H72" i="5"/>
  <c r="L72" i="5" s="1"/>
  <c r="G72" i="5"/>
  <c r="K72" i="5" s="1"/>
  <c r="F72" i="5"/>
  <c r="J72" i="5" s="1"/>
  <c r="E72" i="5"/>
  <c r="I72" i="5" s="1"/>
  <c r="H71" i="5"/>
  <c r="L71" i="5" s="1"/>
  <c r="G71" i="5"/>
  <c r="K71" i="5" s="1"/>
  <c r="F71" i="5"/>
  <c r="J71" i="5" s="1"/>
  <c r="E71" i="5"/>
  <c r="I71" i="5" s="1"/>
  <c r="H70" i="5"/>
  <c r="L70" i="5" s="1"/>
  <c r="G70" i="5"/>
  <c r="K70" i="5" s="1"/>
  <c r="F70" i="5"/>
  <c r="J70" i="5" s="1"/>
  <c r="E70" i="5"/>
  <c r="I70" i="5" s="1"/>
  <c r="H69" i="5"/>
  <c r="L69" i="5" s="1"/>
  <c r="G69" i="5"/>
  <c r="K69" i="5" s="1"/>
  <c r="F69" i="5"/>
  <c r="J69" i="5" s="1"/>
  <c r="E69" i="5"/>
  <c r="I69" i="5" s="1"/>
  <c r="H68" i="5"/>
  <c r="L68" i="5" s="1"/>
  <c r="G68" i="5"/>
  <c r="K68" i="5" s="1"/>
  <c r="F68" i="5"/>
  <c r="J68" i="5" s="1"/>
  <c r="E68" i="5"/>
  <c r="I68" i="5" s="1"/>
  <c r="H67" i="5"/>
  <c r="L67" i="5" s="1"/>
  <c r="G67" i="5"/>
  <c r="K67" i="5" s="1"/>
  <c r="F67" i="5"/>
  <c r="J67" i="5" s="1"/>
  <c r="E67" i="5"/>
  <c r="I67" i="5" s="1"/>
  <c r="H66" i="5"/>
  <c r="L66" i="5" s="1"/>
  <c r="G66" i="5"/>
  <c r="K66" i="5" s="1"/>
  <c r="F66" i="5"/>
  <c r="J66" i="5" s="1"/>
  <c r="E66" i="5"/>
  <c r="I66" i="5" s="1"/>
  <c r="H65" i="5"/>
  <c r="L65" i="5" s="1"/>
  <c r="G65" i="5"/>
  <c r="K65" i="5" s="1"/>
  <c r="F65" i="5"/>
  <c r="J65" i="5" s="1"/>
  <c r="E65" i="5"/>
  <c r="I65" i="5" s="1"/>
  <c r="H64" i="5"/>
  <c r="L64" i="5" s="1"/>
  <c r="G64" i="5"/>
  <c r="K64" i="5" s="1"/>
  <c r="F64" i="5"/>
  <c r="J64" i="5" s="1"/>
  <c r="E64" i="5"/>
  <c r="I64" i="5" s="1"/>
  <c r="H63" i="5"/>
  <c r="L63" i="5" s="1"/>
  <c r="G63" i="5"/>
  <c r="K63" i="5" s="1"/>
  <c r="F63" i="5"/>
  <c r="J63" i="5" s="1"/>
  <c r="E63" i="5"/>
  <c r="I63" i="5" s="1"/>
  <c r="H62" i="5"/>
  <c r="L62" i="5" s="1"/>
  <c r="G62" i="5"/>
  <c r="K62" i="5" s="1"/>
  <c r="F62" i="5"/>
  <c r="J62" i="5" s="1"/>
  <c r="E62" i="5"/>
  <c r="I62" i="5" s="1"/>
  <c r="H61" i="5"/>
  <c r="L61" i="5" s="1"/>
  <c r="G61" i="5"/>
  <c r="K61" i="5" s="1"/>
  <c r="F61" i="5"/>
  <c r="J61" i="5" s="1"/>
  <c r="E61" i="5"/>
  <c r="I61" i="5" s="1"/>
  <c r="H60" i="5"/>
  <c r="L60" i="5" s="1"/>
  <c r="G60" i="5"/>
  <c r="K60" i="5" s="1"/>
  <c r="F60" i="5"/>
  <c r="J60" i="5" s="1"/>
  <c r="E60" i="5"/>
  <c r="I60" i="5" s="1"/>
  <c r="H59" i="5"/>
  <c r="L59" i="5" s="1"/>
  <c r="G59" i="5"/>
  <c r="K59" i="5" s="1"/>
  <c r="F59" i="5"/>
  <c r="J59" i="5" s="1"/>
  <c r="E59" i="5"/>
  <c r="I59" i="5" s="1"/>
  <c r="H58" i="5"/>
  <c r="L58" i="5" s="1"/>
  <c r="G58" i="5"/>
  <c r="K58" i="5" s="1"/>
  <c r="F58" i="5"/>
  <c r="J58" i="5" s="1"/>
  <c r="E58" i="5"/>
  <c r="I58" i="5" s="1"/>
  <c r="H57" i="5"/>
  <c r="L57" i="5" s="1"/>
  <c r="G57" i="5"/>
  <c r="K57" i="5" s="1"/>
  <c r="F57" i="5"/>
  <c r="J57" i="5" s="1"/>
  <c r="E57" i="5"/>
  <c r="I57" i="5" s="1"/>
  <c r="H56" i="5"/>
  <c r="L56" i="5" s="1"/>
  <c r="G56" i="5"/>
  <c r="K56" i="5" s="1"/>
  <c r="F56" i="5"/>
  <c r="J56" i="5" s="1"/>
  <c r="E56" i="5"/>
  <c r="I56" i="5" s="1"/>
  <c r="H55" i="5"/>
  <c r="L55" i="5" s="1"/>
  <c r="G55" i="5"/>
  <c r="K55" i="5" s="1"/>
  <c r="F55" i="5"/>
  <c r="J55" i="5" s="1"/>
  <c r="E55" i="5"/>
  <c r="I55" i="5" s="1"/>
  <c r="H54" i="5"/>
  <c r="L54" i="5" s="1"/>
  <c r="G54" i="5"/>
  <c r="K54" i="5" s="1"/>
  <c r="F54" i="5"/>
  <c r="J54" i="5" s="1"/>
  <c r="E54" i="5"/>
  <c r="I54" i="5" s="1"/>
  <c r="H53" i="5"/>
  <c r="L53" i="5" s="1"/>
  <c r="G53" i="5"/>
  <c r="K53" i="5" s="1"/>
  <c r="F53" i="5"/>
  <c r="J53" i="5" s="1"/>
  <c r="E53" i="5"/>
  <c r="I53" i="5" s="1"/>
  <c r="H52" i="5"/>
  <c r="L52" i="5" s="1"/>
  <c r="G52" i="5"/>
  <c r="K52" i="5" s="1"/>
  <c r="F52" i="5"/>
  <c r="J52" i="5" s="1"/>
  <c r="E52" i="5"/>
  <c r="I52" i="5" s="1"/>
  <c r="H51" i="5"/>
  <c r="L51" i="5" s="1"/>
  <c r="G51" i="5"/>
  <c r="K51" i="5" s="1"/>
  <c r="F51" i="5"/>
  <c r="J51" i="5" s="1"/>
  <c r="E51" i="5"/>
  <c r="I51" i="5" s="1"/>
  <c r="H50" i="5"/>
  <c r="L50" i="5" s="1"/>
  <c r="G50" i="5"/>
  <c r="K50" i="5" s="1"/>
  <c r="F50" i="5"/>
  <c r="J50" i="5" s="1"/>
  <c r="E50" i="5"/>
  <c r="I50" i="5" s="1"/>
  <c r="H49" i="5"/>
  <c r="L49" i="5" s="1"/>
  <c r="G49" i="5"/>
  <c r="K49" i="5" s="1"/>
  <c r="F49" i="5"/>
  <c r="J49" i="5" s="1"/>
  <c r="E49" i="5"/>
  <c r="I49" i="5" s="1"/>
  <c r="H48" i="5"/>
  <c r="L48" i="5" s="1"/>
  <c r="G48" i="5"/>
  <c r="K48" i="5" s="1"/>
  <c r="F48" i="5"/>
  <c r="J48" i="5" s="1"/>
  <c r="E48" i="5"/>
  <c r="I48" i="5" s="1"/>
  <c r="H47" i="5"/>
  <c r="L47" i="5" s="1"/>
  <c r="G47" i="5"/>
  <c r="K47" i="5" s="1"/>
  <c r="F47" i="5"/>
  <c r="J47" i="5" s="1"/>
  <c r="E47" i="5"/>
  <c r="I47" i="5" s="1"/>
  <c r="H46" i="5"/>
  <c r="L46" i="5" s="1"/>
  <c r="G46" i="5"/>
  <c r="K46" i="5" s="1"/>
  <c r="F46" i="5"/>
  <c r="J46" i="5" s="1"/>
  <c r="E46" i="5"/>
  <c r="I46" i="5" s="1"/>
  <c r="H45" i="5"/>
  <c r="L45" i="5" s="1"/>
  <c r="G45" i="5"/>
  <c r="K45" i="5" s="1"/>
  <c r="F45" i="5"/>
  <c r="J45" i="5" s="1"/>
  <c r="E45" i="5"/>
  <c r="I45" i="5" s="1"/>
  <c r="H44" i="5"/>
  <c r="L44" i="5" s="1"/>
  <c r="G44" i="5"/>
  <c r="K44" i="5" s="1"/>
  <c r="F44" i="5"/>
  <c r="J44" i="5" s="1"/>
  <c r="E44" i="5"/>
  <c r="I44" i="5" s="1"/>
  <c r="H43" i="5"/>
  <c r="L43" i="5" s="1"/>
  <c r="G43" i="5"/>
  <c r="K43" i="5" s="1"/>
  <c r="F43" i="5"/>
  <c r="J43" i="5" s="1"/>
  <c r="E43" i="5"/>
  <c r="I43" i="5" s="1"/>
  <c r="H42" i="5"/>
  <c r="L42" i="5" s="1"/>
  <c r="G42" i="5"/>
  <c r="K42" i="5" s="1"/>
  <c r="F42" i="5"/>
  <c r="J42" i="5" s="1"/>
  <c r="E42" i="5"/>
  <c r="I42" i="5" s="1"/>
  <c r="H41" i="5"/>
  <c r="L41" i="5" s="1"/>
  <c r="G41" i="5"/>
  <c r="K41" i="5" s="1"/>
  <c r="F41" i="5"/>
  <c r="J41" i="5" s="1"/>
  <c r="E41" i="5"/>
  <c r="I41" i="5" s="1"/>
  <c r="H40" i="5"/>
  <c r="L40" i="5" s="1"/>
  <c r="G40" i="5"/>
  <c r="K40" i="5" s="1"/>
  <c r="F40" i="5"/>
  <c r="J40" i="5" s="1"/>
  <c r="E40" i="5"/>
  <c r="I40" i="5" s="1"/>
  <c r="H39" i="5"/>
  <c r="L39" i="5" s="1"/>
  <c r="G39" i="5"/>
  <c r="K39" i="5" s="1"/>
  <c r="F39" i="5"/>
  <c r="J39" i="5" s="1"/>
  <c r="E39" i="5"/>
  <c r="I39" i="5" s="1"/>
  <c r="H38" i="5"/>
  <c r="L38" i="5" s="1"/>
  <c r="G38" i="5"/>
  <c r="K38" i="5" s="1"/>
  <c r="F38" i="5"/>
  <c r="J38" i="5" s="1"/>
  <c r="E38" i="5"/>
  <c r="I38" i="5" s="1"/>
  <c r="H37" i="5"/>
  <c r="L37" i="5" s="1"/>
  <c r="G37" i="5"/>
  <c r="K37" i="5" s="1"/>
  <c r="F37" i="5"/>
  <c r="J37" i="5" s="1"/>
  <c r="E37" i="5"/>
  <c r="I37" i="5" s="1"/>
  <c r="H36" i="5"/>
  <c r="L36" i="5" s="1"/>
  <c r="G36" i="5"/>
  <c r="K36" i="5" s="1"/>
  <c r="F36" i="5"/>
  <c r="J36" i="5" s="1"/>
  <c r="E36" i="5"/>
  <c r="I36" i="5" s="1"/>
  <c r="H35" i="5"/>
  <c r="L35" i="5" s="1"/>
  <c r="G35" i="5"/>
  <c r="K35" i="5" s="1"/>
  <c r="F35" i="5"/>
  <c r="J35" i="5" s="1"/>
  <c r="E35" i="5"/>
  <c r="I35" i="5" s="1"/>
  <c r="H34" i="5"/>
  <c r="L34" i="5" s="1"/>
  <c r="G34" i="5"/>
  <c r="K34" i="5" s="1"/>
  <c r="F34" i="5"/>
  <c r="J34" i="5" s="1"/>
  <c r="E34" i="5"/>
  <c r="I34" i="5" s="1"/>
  <c r="H33" i="5"/>
  <c r="L33" i="5" s="1"/>
  <c r="G33" i="5"/>
  <c r="K33" i="5" s="1"/>
  <c r="F33" i="5"/>
  <c r="J33" i="5" s="1"/>
  <c r="E33" i="5"/>
  <c r="I33" i="5" s="1"/>
  <c r="H32" i="5"/>
  <c r="L32" i="5" s="1"/>
  <c r="G32" i="5"/>
  <c r="K32" i="5" s="1"/>
  <c r="F32" i="5"/>
  <c r="J32" i="5" s="1"/>
  <c r="E32" i="5"/>
  <c r="I32" i="5" s="1"/>
  <c r="H31" i="5"/>
  <c r="L31" i="5" s="1"/>
  <c r="G31" i="5"/>
  <c r="K31" i="5" s="1"/>
  <c r="F31" i="5"/>
  <c r="J31" i="5" s="1"/>
  <c r="E31" i="5"/>
  <c r="I31" i="5" s="1"/>
  <c r="H30" i="5"/>
  <c r="L30" i="5" s="1"/>
  <c r="G30" i="5"/>
  <c r="K30" i="5" s="1"/>
  <c r="F30" i="5"/>
  <c r="J30" i="5" s="1"/>
  <c r="E30" i="5"/>
  <c r="I30" i="5" s="1"/>
  <c r="H29" i="5"/>
  <c r="L29" i="5" s="1"/>
  <c r="G29" i="5"/>
  <c r="K29" i="5" s="1"/>
  <c r="F29" i="5"/>
  <c r="J29" i="5" s="1"/>
  <c r="E29" i="5"/>
  <c r="I29" i="5" s="1"/>
  <c r="H28" i="5"/>
  <c r="L28" i="5" s="1"/>
  <c r="G28" i="5"/>
  <c r="K28" i="5" s="1"/>
  <c r="F28" i="5"/>
  <c r="J28" i="5" s="1"/>
  <c r="E28" i="5"/>
  <c r="I28" i="5" s="1"/>
  <c r="H27" i="5"/>
  <c r="L27" i="5" s="1"/>
  <c r="G27" i="5"/>
  <c r="K27" i="5" s="1"/>
  <c r="F27" i="5"/>
  <c r="J27" i="5" s="1"/>
  <c r="E27" i="5"/>
  <c r="I27" i="5" s="1"/>
  <c r="H26" i="5"/>
  <c r="L26" i="5" s="1"/>
  <c r="G26" i="5"/>
  <c r="K26" i="5" s="1"/>
  <c r="F26" i="5"/>
  <c r="J26" i="5" s="1"/>
  <c r="E26" i="5"/>
  <c r="I26" i="5" s="1"/>
  <c r="H25" i="5"/>
  <c r="L25" i="5" s="1"/>
  <c r="G25" i="5"/>
  <c r="K25" i="5" s="1"/>
  <c r="F25" i="5"/>
  <c r="J25" i="5" s="1"/>
  <c r="E25" i="5"/>
  <c r="I25" i="5" s="1"/>
  <c r="H24" i="5"/>
  <c r="L24" i="5" s="1"/>
  <c r="G24" i="5"/>
  <c r="K24" i="5" s="1"/>
  <c r="F24" i="5"/>
  <c r="J24" i="5" s="1"/>
  <c r="E24" i="5"/>
  <c r="I24" i="5" s="1"/>
  <c r="H23" i="5"/>
  <c r="L23" i="5" s="1"/>
  <c r="G23" i="5"/>
  <c r="K23" i="5" s="1"/>
  <c r="F23" i="5"/>
  <c r="J23" i="5" s="1"/>
  <c r="E23" i="5"/>
  <c r="I23" i="5" s="1"/>
  <c r="H22" i="5"/>
  <c r="L22" i="5" s="1"/>
  <c r="G22" i="5"/>
  <c r="K22" i="5" s="1"/>
  <c r="F22" i="5"/>
  <c r="J22" i="5" s="1"/>
  <c r="E22" i="5"/>
  <c r="I22" i="5" s="1"/>
  <c r="H21" i="5"/>
  <c r="L21" i="5" s="1"/>
  <c r="G21" i="5"/>
  <c r="K21" i="5" s="1"/>
  <c r="F21" i="5"/>
  <c r="J21" i="5" s="1"/>
  <c r="E21" i="5"/>
  <c r="I21" i="5" s="1"/>
  <c r="H20" i="5"/>
  <c r="L20" i="5" s="1"/>
  <c r="G20" i="5"/>
  <c r="K20" i="5" s="1"/>
  <c r="F20" i="5"/>
  <c r="J20" i="5" s="1"/>
  <c r="E20" i="5"/>
  <c r="I20" i="5" s="1"/>
  <c r="H19" i="5"/>
  <c r="L19" i="5" s="1"/>
  <c r="G19" i="5"/>
  <c r="K19" i="5" s="1"/>
  <c r="F19" i="5"/>
  <c r="J19" i="5" s="1"/>
  <c r="E19" i="5"/>
  <c r="I19" i="5" s="1"/>
  <c r="H18" i="5"/>
  <c r="L18" i="5" s="1"/>
  <c r="G18" i="5"/>
  <c r="K18" i="5" s="1"/>
  <c r="F18" i="5"/>
  <c r="J18" i="5" s="1"/>
  <c r="E18" i="5"/>
  <c r="I18" i="5" s="1"/>
  <c r="H17" i="5"/>
  <c r="L17" i="5" s="1"/>
  <c r="G17" i="5"/>
  <c r="K17" i="5" s="1"/>
  <c r="F17" i="5"/>
  <c r="J17" i="5" s="1"/>
  <c r="E17" i="5"/>
  <c r="I17" i="5" s="1"/>
  <c r="H16" i="5"/>
  <c r="L16" i="5" s="1"/>
  <c r="G16" i="5"/>
  <c r="K16" i="5" s="1"/>
  <c r="F16" i="5"/>
  <c r="J16" i="5" s="1"/>
  <c r="E16" i="5"/>
  <c r="I16" i="5" s="1"/>
  <c r="H15" i="5"/>
  <c r="L15" i="5" s="1"/>
  <c r="G15" i="5"/>
  <c r="K15" i="5" s="1"/>
  <c r="F15" i="5"/>
  <c r="J15" i="5" s="1"/>
  <c r="E15" i="5"/>
  <c r="I15" i="5" s="1"/>
  <c r="H14" i="5"/>
  <c r="L14" i="5" s="1"/>
  <c r="G14" i="5"/>
  <c r="K14" i="5" s="1"/>
  <c r="F14" i="5"/>
  <c r="J14" i="5" s="1"/>
  <c r="E14" i="5"/>
  <c r="I14" i="5" s="1"/>
  <c r="H13" i="5"/>
  <c r="L13" i="5" s="1"/>
  <c r="G13" i="5"/>
  <c r="K13" i="5" s="1"/>
  <c r="F13" i="5"/>
  <c r="J13" i="5" s="1"/>
  <c r="E13" i="5"/>
  <c r="I13" i="5" s="1"/>
  <c r="H12" i="5"/>
  <c r="L12" i="5" s="1"/>
  <c r="G12" i="5"/>
  <c r="K12" i="5" s="1"/>
  <c r="F12" i="5"/>
  <c r="J12" i="5" s="1"/>
  <c r="E12" i="5"/>
  <c r="I12" i="5" s="1"/>
  <c r="H11" i="5"/>
  <c r="L11" i="5" s="1"/>
  <c r="G11" i="5"/>
  <c r="K11" i="5" s="1"/>
  <c r="F11" i="5"/>
  <c r="J11" i="5" s="1"/>
  <c r="E11" i="5"/>
  <c r="I11" i="5" s="1"/>
  <c r="H10" i="5"/>
  <c r="L10" i="5" s="1"/>
  <c r="G10" i="5"/>
  <c r="K10" i="5" s="1"/>
  <c r="F10" i="5"/>
  <c r="J10" i="5" s="1"/>
  <c r="E10" i="5"/>
  <c r="I10" i="5" s="1"/>
  <c r="H9" i="5"/>
  <c r="L9" i="5" s="1"/>
  <c r="G9" i="5"/>
  <c r="K9" i="5" s="1"/>
  <c r="F9" i="5"/>
  <c r="J9" i="5" s="1"/>
  <c r="E9" i="5"/>
  <c r="I9" i="5" s="1"/>
  <c r="H8" i="5"/>
  <c r="L8" i="5" s="1"/>
  <c r="G8" i="5"/>
  <c r="K8" i="5" s="1"/>
  <c r="F8" i="5"/>
  <c r="J8" i="5" s="1"/>
  <c r="E8" i="5"/>
  <c r="I8" i="5" s="1"/>
  <c r="H7" i="5"/>
  <c r="L7" i="5" s="1"/>
  <c r="G7" i="5"/>
  <c r="K7" i="5" s="1"/>
  <c r="F7" i="5"/>
  <c r="J7" i="5" s="1"/>
  <c r="E7" i="5"/>
  <c r="I7" i="5" s="1"/>
  <c r="H6" i="5"/>
  <c r="L6" i="5" s="1"/>
  <c r="G6" i="5"/>
  <c r="K6" i="5" s="1"/>
  <c r="F6" i="5"/>
  <c r="J6" i="5" s="1"/>
  <c r="E6" i="5"/>
  <c r="I6" i="5" s="1"/>
  <c r="H5" i="5"/>
  <c r="L5" i="5" s="1"/>
  <c r="G5" i="5"/>
  <c r="K5" i="5" s="1"/>
  <c r="F5" i="5"/>
  <c r="J5" i="5" s="1"/>
  <c r="E5" i="5"/>
  <c r="I5" i="5" s="1"/>
  <c r="H4" i="5"/>
  <c r="L4" i="5" s="1"/>
  <c r="G4" i="5"/>
  <c r="K4" i="5" s="1"/>
  <c r="F4" i="5"/>
  <c r="J4" i="5" s="1"/>
  <c r="E4" i="5"/>
  <c r="I4" i="5" s="1"/>
  <c r="H3" i="5"/>
  <c r="L3" i="5" s="1"/>
  <c r="G3" i="5"/>
  <c r="K3" i="5" s="1"/>
  <c r="F3" i="5"/>
  <c r="J3" i="5" s="1"/>
  <c r="E3" i="5"/>
  <c r="I3" i="5" s="1"/>
  <c r="H2" i="5"/>
  <c r="L2" i="5" s="1"/>
  <c r="G2" i="5"/>
  <c r="K2" i="5" s="1"/>
  <c r="F2" i="5"/>
  <c r="J2" i="5" s="1"/>
  <c r="E2" i="5"/>
  <c r="I2" i="5" s="1"/>
  <c r="H126" i="4"/>
  <c r="L126" i="4" s="1"/>
  <c r="G126" i="4"/>
  <c r="K126" i="4" s="1"/>
  <c r="F126" i="4"/>
  <c r="J126" i="4" s="1"/>
  <c r="E126" i="4"/>
  <c r="I126" i="4" s="1"/>
  <c r="H125" i="4"/>
  <c r="L125" i="4" s="1"/>
  <c r="G125" i="4"/>
  <c r="K125" i="4" s="1"/>
  <c r="F125" i="4"/>
  <c r="J125" i="4" s="1"/>
  <c r="E125" i="4"/>
  <c r="I125" i="4" s="1"/>
  <c r="H124" i="4"/>
  <c r="L124" i="4" s="1"/>
  <c r="G124" i="4"/>
  <c r="K124" i="4" s="1"/>
  <c r="F124" i="4"/>
  <c r="J124" i="4" s="1"/>
  <c r="E124" i="4"/>
  <c r="I124" i="4" s="1"/>
  <c r="H123" i="4"/>
  <c r="L123" i="4" s="1"/>
  <c r="G123" i="4"/>
  <c r="K123" i="4" s="1"/>
  <c r="F123" i="4"/>
  <c r="J123" i="4" s="1"/>
  <c r="E123" i="4"/>
  <c r="I123" i="4" s="1"/>
  <c r="H122" i="4"/>
  <c r="L122" i="4" s="1"/>
  <c r="G122" i="4"/>
  <c r="K122" i="4" s="1"/>
  <c r="F122" i="4"/>
  <c r="J122" i="4" s="1"/>
  <c r="E122" i="4"/>
  <c r="I122" i="4" s="1"/>
  <c r="H121" i="4"/>
  <c r="L121" i="4" s="1"/>
  <c r="G121" i="4"/>
  <c r="K121" i="4" s="1"/>
  <c r="F121" i="4"/>
  <c r="J121" i="4" s="1"/>
  <c r="E121" i="4"/>
  <c r="I121" i="4" s="1"/>
  <c r="H120" i="4"/>
  <c r="L120" i="4" s="1"/>
  <c r="G120" i="4"/>
  <c r="K120" i="4" s="1"/>
  <c r="F120" i="4"/>
  <c r="J120" i="4" s="1"/>
  <c r="E120" i="4"/>
  <c r="I120" i="4" s="1"/>
  <c r="H119" i="4"/>
  <c r="L119" i="4" s="1"/>
  <c r="G119" i="4"/>
  <c r="K119" i="4" s="1"/>
  <c r="F119" i="4"/>
  <c r="J119" i="4" s="1"/>
  <c r="E119" i="4"/>
  <c r="I119" i="4" s="1"/>
  <c r="H118" i="4"/>
  <c r="L118" i="4" s="1"/>
  <c r="G118" i="4"/>
  <c r="K118" i="4" s="1"/>
  <c r="F118" i="4"/>
  <c r="J118" i="4" s="1"/>
  <c r="E118" i="4"/>
  <c r="I118" i="4" s="1"/>
  <c r="H117" i="4"/>
  <c r="L117" i="4" s="1"/>
  <c r="G117" i="4"/>
  <c r="K117" i="4" s="1"/>
  <c r="F117" i="4"/>
  <c r="J117" i="4" s="1"/>
  <c r="E117" i="4"/>
  <c r="I117" i="4" s="1"/>
  <c r="H116" i="4"/>
  <c r="L116" i="4" s="1"/>
  <c r="G116" i="4"/>
  <c r="K116" i="4" s="1"/>
  <c r="F116" i="4"/>
  <c r="J116" i="4" s="1"/>
  <c r="E116" i="4"/>
  <c r="I116" i="4" s="1"/>
  <c r="H115" i="4"/>
  <c r="L115" i="4" s="1"/>
  <c r="G115" i="4"/>
  <c r="K115" i="4" s="1"/>
  <c r="F115" i="4"/>
  <c r="J115" i="4" s="1"/>
  <c r="E115" i="4"/>
  <c r="I115" i="4" s="1"/>
  <c r="H114" i="4"/>
  <c r="L114" i="4" s="1"/>
  <c r="G114" i="4"/>
  <c r="K114" i="4" s="1"/>
  <c r="F114" i="4"/>
  <c r="J114" i="4" s="1"/>
  <c r="E114" i="4"/>
  <c r="I114" i="4" s="1"/>
  <c r="H113" i="4"/>
  <c r="L113" i="4" s="1"/>
  <c r="G113" i="4"/>
  <c r="K113" i="4" s="1"/>
  <c r="F113" i="4"/>
  <c r="J113" i="4" s="1"/>
  <c r="E113" i="4"/>
  <c r="I113" i="4" s="1"/>
  <c r="H112" i="4"/>
  <c r="L112" i="4" s="1"/>
  <c r="G112" i="4"/>
  <c r="K112" i="4" s="1"/>
  <c r="F112" i="4"/>
  <c r="J112" i="4" s="1"/>
  <c r="E112" i="4"/>
  <c r="I112" i="4" s="1"/>
  <c r="H111" i="4"/>
  <c r="L111" i="4" s="1"/>
  <c r="G111" i="4"/>
  <c r="K111" i="4" s="1"/>
  <c r="F111" i="4"/>
  <c r="J111" i="4" s="1"/>
  <c r="E111" i="4"/>
  <c r="I111" i="4" s="1"/>
  <c r="H110" i="4"/>
  <c r="L110" i="4" s="1"/>
  <c r="G110" i="4"/>
  <c r="K110" i="4" s="1"/>
  <c r="F110" i="4"/>
  <c r="J110" i="4" s="1"/>
  <c r="E110" i="4"/>
  <c r="I110" i="4" s="1"/>
  <c r="H109" i="4"/>
  <c r="L109" i="4" s="1"/>
  <c r="G109" i="4"/>
  <c r="K109" i="4" s="1"/>
  <c r="F109" i="4"/>
  <c r="J109" i="4" s="1"/>
  <c r="E109" i="4"/>
  <c r="I109" i="4" s="1"/>
  <c r="H108" i="4"/>
  <c r="L108" i="4" s="1"/>
  <c r="G108" i="4"/>
  <c r="K108" i="4" s="1"/>
  <c r="F108" i="4"/>
  <c r="J108" i="4" s="1"/>
  <c r="E108" i="4"/>
  <c r="I108" i="4" s="1"/>
  <c r="H107" i="4"/>
  <c r="L107" i="4" s="1"/>
  <c r="G107" i="4"/>
  <c r="K107" i="4" s="1"/>
  <c r="F107" i="4"/>
  <c r="J107" i="4" s="1"/>
  <c r="E107" i="4"/>
  <c r="I107" i="4" s="1"/>
  <c r="H106" i="4"/>
  <c r="L106" i="4" s="1"/>
  <c r="G106" i="4"/>
  <c r="K106" i="4" s="1"/>
  <c r="F106" i="4"/>
  <c r="J106" i="4" s="1"/>
  <c r="E106" i="4"/>
  <c r="I106" i="4" s="1"/>
  <c r="H105" i="4"/>
  <c r="L105" i="4" s="1"/>
  <c r="G105" i="4"/>
  <c r="K105" i="4" s="1"/>
  <c r="F105" i="4"/>
  <c r="J105" i="4" s="1"/>
  <c r="E105" i="4"/>
  <c r="I105" i="4" s="1"/>
  <c r="H104" i="4"/>
  <c r="L104" i="4" s="1"/>
  <c r="G104" i="4"/>
  <c r="K104" i="4" s="1"/>
  <c r="F104" i="4"/>
  <c r="J104" i="4" s="1"/>
  <c r="E104" i="4"/>
  <c r="I104" i="4" s="1"/>
  <c r="H103" i="4"/>
  <c r="L103" i="4" s="1"/>
  <c r="G103" i="4"/>
  <c r="K103" i="4" s="1"/>
  <c r="F103" i="4"/>
  <c r="J103" i="4" s="1"/>
  <c r="E103" i="4"/>
  <c r="I103" i="4" s="1"/>
  <c r="H102" i="4"/>
  <c r="L102" i="4" s="1"/>
  <c r="G102" i="4"/>
  <c r="K102" i="4" s="1"/>
  <c r="F102" i="4"/>
  <c r="J102" i="4" s="1"/>
  <c r="E102" i="4"/>
  <c r="I102" i="4" s="1"/>
  <c r="H101" i="4"/>
  <c r="L101" i="4" s="1"/>
  <c r="G101" i="4"/>
  <c r="K101" i="4" s="1"/>
  <c r="F101" i="4"/>
  <c r="J101" i="4" s="1"/>
  <c r="E101" i="4"/>
  <c r="I101" i="4" s="1"/>
  <c r="H100" i="4"/>
  <c r="L100" i="4" s="1"/>
  <c r="G100" i="4"/>
  <c r="K100" i="4" s="1"/>
  <c r="F100" i="4"/>
  <c r="J100" i="4" s="1"/>
  <c r="E100" i="4"/>
  <c r="I100" i="4" s="1"/>
  <c r="H99" i="4"/>
  <c r="L99" i="4" s="1"/>
  <c r="G99" i="4"/>
  <c r="K99" i="4" s="1"/>
  <c r="F99" i="4"/>
  <c r="J99" i="4" s="1"/>
  <c r="E99" i="4"/>
  <c r="I99" i="4" s="1"/>
  <c r="H98" i="4"/>
  <c r="L98" i="4" s="1"/>
  <c r="G98" i="4"/>
  <c r="K98" i="4" s="1"/>
  <c r="F98" i="4"/>
  <c r="J98" i="4" s="1"/>
  <c r="E98" i="4"/>
  <c r="I98" i="4" s="1"/>
  <c r="H97" i="4"/>
  <c r="L97" i="4" s="1"/>
  <c r="G97" i="4"/>
  <c r="K97" i="4" s="1"/>
  <c r="F97" i="4"/>
  <c r="J97" i="4" s="1"/>
  <c r="E97" i="4"/>
  <c r="I97" i="4" s="1"/>
  <c r="H96" i="4"/>
  <c r="L96" i="4" s="1"/>
  <c r="G96" i="4"/>
  <c r="K96" i="4" s="1"/>
  <c r="F96" i="4"/>
  <c r="J96" i="4" s="1"/>
  <c r="E96" i="4"/>
  <c r="I96" i="4" s="1"/>
  <c r="H95" i="4"/>
  <c r="L95" i="4" s="1"/>
  <c r="G95" i="4"/>
  <c r="K95" i="4" s="1"/>
  <c r="F95" i="4"/>
  <c r="J95" i="4" s="1"/>
  <c r="E95" i="4"/>
  <c r="I95" i="4" s="1"/>
  <c r="H94" i="4"/>
  <c r="L94" i="4" s="1"/>
  <c r="G94" i="4"/>
  <c r="K94" i="4" s="1"/>
  <c r="F94" i="4"/>
  <c r="J94" i="4" s="1"/>
  <c r="E94" i="4"/>
  <c r="I94" i="4" s="1"/>
  <c r="H93" i="4"/>
  <c r="L93" i="4" s="1"/>
  <c r="G93" i="4"/>
  <c r="K93" i="4" s="1"/>
  <c r="F93" i="4"/>
  <c r="J93" i="4" s="1"/>
  <c r="E93" i="4"/>
  <c r="I93" i="4" s="1"/>
  <c r="H92" i="4"/>
  <c r="L92" i="4" s="1"/>
  <c r="G92" i="4"/>
  <c r="K92" i="4" s="1"/>
  <c r="F92" i="4"/>
  <c r="J92" i="4" s="1"/>
  <c r="E92" i="4"/>
  <c r="I92" i="4" s="1"/>
  <c r="H91" i="4"/>
  <c r="L91" i="4" s="1"/>
  <c r="G91" i="4"/>
  <c r="K91" i="4" s="1"/>
  <c r="F91" i="4"/>
  <c r="J91" i="4" s="1"/>
  <c r="E91" i="4"/>
  <c r="I91" i="4" s="1"/>
  <c r="H90" i="4"/>
  <c r="L90" i="4" s="1"/>
  <c r="G90" i="4"/>
  <c r="K90" i="4" s="1"/>
  <c r="F90" i="4"/>
  <c r="J90" i="4" s="1"/>
  <c r="E90" i="4"/>
  <c r="I90" i="4" s="1"/>
  <c r="H89" i="4"/>
  <c r="L89" i="4" s="1"/>
  <c r="G89" i="4"/>
  <c r="K89" i="4" s="1"/>
  <c r="F89" i="4"/>
  <c r="J89" i="4" s="1"/>
  <c r="E89" i="4"/>
  <c r="I89" i="4" s="1"/>
  <c r="H88" i="4"/>
  <c r="L88" i="4" s="1"/>
  <c r="G88" i="4"/>
  <c r="K88" i="4" s="1"/>
  <c r="F88" i="4"/>
  <c r="J88" i="4" s="1"/>
  <c r="E88" i="4"/>
  <c r="I88" i="4" s="1"/>
  <c r="H87" i="4"/>
  <c r="L87" i="4" s="1"/>
  <c r="G87" i="4"/>
  <c r="K87" i="4" s="1"/>
  <c r="F87" i="4"/>
  <c r="J87" i="4" s="1"/>
  <c r="E87" i="4"/>
  <c r="I87" i="4" s="1"/>
  <c r="H86" i="4"/>
  <c r="L86" i="4" s="1"/>
  <c r="G86" i="4"/>
  <c r="K86" i="4" s="1"/>
  <c r="F86" i="4"/>
  <c r="J86" i="4" s="1"/>
  <c r="E86" i="4"/>
  <c r="I86" i="4" s="1"/>
  <c r="H85" i="4"/>
  <c r="L85" i="4" s="1"/>
  <c r="G85" i="4"/>
  <c r="K85" i="4" s="1"/>
  <c r="F85" i="4"/>
  <c r="J85" i="4" s="1"/>
  <c r="E85" i="4"/>
  <c r="I85" i="4" s="1"/>
  <c r="H84" i="4"/>
  <c r="L84" i="4" s="1"/>
  <c r="G84" i="4"/>
  <c r="K84" i="4" s="1"/>
  <c r="F84" i="4"/>
  <c r="J84" i="4" s="1"/>
  <c r="E84" i="4"/>
  <c r="I84" i="4" s="1"/>
  <c r="H83" i="4"/>
  <c r="L83" i="4" s="1"/>
  <c r="G83" i="4"/>
  <c r="K83" i="4" s="1"/>
  <c r="F83" i="4"/>
  <c r="J83" i="4" s="1"/>
  <c r="E83" i="4"/>
  <c r="I83" i="4" s="1"/>
  <c r="H82" i="4"/>
  <c r="L82" i="4" s="1"/>
  <c r="G82" i="4"/>
  <c r="K82" i="4" s="1"/>
  <c r="F82" i="4"/>
  <c r="J82" i="4" s="1"/>
  <c r="E82" i="4"/>
  <c r="I82" i="4" s="1"/>
  <c r="H81" i="4"/>
  <c r="L81" i="4" s="1"/>
  <c r="G81" i="4"/>
  <c r="K81" i="4" s="1"/>
  <c r="F81" i="4"/>
  <c r="J81" i="4" s="1"/>
  <c r="E81" i="4"/>
  <c r="I81" i="4" s="1"/>
  <c r="H80" i="4"/>
  <c r="L80" i="4" s="1"/>
  <c r="G80" i="4"/>
  <c r="K80" i="4" s="1"/>
  <c r="F80" i="4"/>
  <c r="J80" i="4" s="1"/>
  <c r="E80" i="4"/>
  <c r="I80" i="4" s="1"/>
  <c r="H79" i="4"/>
  <c r="L79" i="4" s="1"/>
  <c r="G79" i="4"/>
  <c r="K79" i="4" s="1"/>
  <c r="F79" i="4"/>
  <c r="J79" i="4" s="1"/>
  <c r="E79" i="4"/>
  <c r="I79" i="4" s="1"/>
  <c r="H78" i="4"/>
  <c r="L78" i="4" s="1"/>
  <c r="G78" i="4"/>
  <c r="K78" i="4" s="1"/>
  <c r="F78" i="4"/>
  <c r="J78" i="4" s="1"/>
  <c r="E78" i="4"/>
  <c r="I78" i="4" s="1"/>
  <c r="H77" i="4"/>
  <c r="L77" i="4" s="1"/>
  <c r="G77" i="4"/>
  <c r="K77" i="4" s="1"/>
  <c r="F77" i="4"/>
  <c r="J77" i="4" s="1"/>
  <c r="E77" i="4"/>
  <c r="I77" i="4" s="1"/>
  <c r="H76" i="4"/>
  <c r="L76" i="4" s="1"/>
  <c r="G76" i="4"/>
  <c r="K76" i="4" s="1"/>
  <c r="F76" i="4"/>
  <c r="J76" i="4" s="1"/>
  <c r="E76" i="4"/>
  <c r="I76" i="4" s="1"/>
  <c r="H75" i="4"/>
  <c r="L75" i="4" s="1"/>
  <c r="G75" i="4"/>
  <c r="K75" i="4" s="1"/>
  <c r="F75" i="4"/>
  <c r="J75" i="4" s="1"/>
  <c r="E75" i="4"/>
  <c r="I75" i="4" s="1"/>
  <c r="H74" i="4"/>
  <c r="L74" i="4" s="1"/>
  <c r="G74" i="4"/>
  <c r="K74" i="4" s="1"/>
  <c r="F74" i="4"/>
  <c r="J74" i="4" s="1"/>
  <c r="E74" i="4"/>
  <c r="I74" i="4" s="1"/>
  <c r="H73" i="4"/>
  <c r="L73" i="4" s="1"/>
  <c r="G73" i="4"/>
  <c r="K73" i="4" s="1"/>
  <c r="F73" i="4"/>
  <c r="J73" i="4" s="1"/>
  <c r="E73" i="4"/>
  <c r="I73" i="4" s="1"/>
  <c r="H72" i="4"/>
  <c r="L72" i="4" s="1"/>
  <c r="G72" i="4"/>
  <c r="K72" i="4" s="1"/>
  <c r="F72" i="4"/>
  <c r="J72" i="4" s="1"/>
  <c r="E72" i="4"/>
  <c r="I72" i="4" s="1"/>
  <c r="H71" i="4"/>
  <c r="L71" i="4" s="1"/>
  <c r="G71" i="4"/>
  <c r="K71" i="4" s="1"/>
  <c r="F71" i="4"/>
  <c r="J71" i="4" s="1"/>
  <c r="E71" i="4"/>
  <c r="I71" i="4" s="1"/>
  <c r="H70" i="4"/>
  <c r="L70" i="4" s="1"/>
  <c r="G70" i="4"/>
  <c r="K70" i="4" s="1"/>
  <c r="F70" i="4"/>
  <c r="J70" i="4" s="1"/>
  <c r="E70" i="4"/>
  <c r="I70" i="4" s="1"/>
  <c r="H69" i="4"/>
  <c r="L69" i="4" s="1"/>
  <c r="G69" i="4"/>
  <c r="K69" i="4" s="1"/>
  <c r="F69" i="4"/>
  <c r="J69" i="4" s="1"/>
  <c r="E69" i="4"/>
  <c r="I69" i="4" s="1"/>
  <c r="H68" i="4"/>
  <c r="L68" i="4" s="1"/>
  <c r="G68" i="4"/>
  <c r="K68" i="4" s="1"/>
  <c r="F68" i="4"/>
  <c r="J68" i="4" s="1"/>
  <c r="E68" i="4"/>
  <c r="I68" i="4" s="1"/>
  <c r="H67" i="4"/>
  <c r="L67" i="4" s="1"/>
  <c r="G67" i="4"/>
  <c r="K67" i="4" s="1"/>
  <c r="F67" i="4"/>
  <c r="J67" i="4" s="1"/>
  <c r="E67" i="4"/>
  <c r="I67" i="4" s="1"/>
  <c r="H66" i="4"/>
  <c r="L66" i="4" s="1"/>
  <c r="G66" i="4"/>
  <c r="K66" i="4" s="1"/>
  <c r="F66" i="4"/>
  <c r="J66" i="4" s="1"/>
  <c r="E66" i="4"/>
  <c r="I66" i="4" s="1"/>
  <c r="H65" i="4"/>
  <c r="L65" i="4" s="1"/>
  <c r="G65" i="4"/>
  <c r="K65" i="4" s="1"/>
  <c r="F65" i="4"/>
  <c r="J65" i="4" s="1"/>
  <c r="E65" i="4"/>
  <c r="I65" i="4" s="1"/>
  <c r="H64" i="4"/>
  <c r="L64" i="4" s="1"/>
  <c r="G64" i="4"/>
  <c r="K64" i="4" s="1"/>
  <c r="F64" i="4"/>
  <c r="J64" i="4" s="1"/>
  <c r="E64" i="4"/>
  <c r="I64" i="4" s="1"/>
  <c r="H63" i="4"/>
  <c r="L63" i="4" s="1"/>
  <c r="G63" i="4"/>
  <c r="K63" i="4" s="1"/>
  <c r="F63" i="4"/>
  <c r="J63" i="4" s="1"/>
  <c r="E63" i="4"/>
  <c r="I63" i="4" s="1"/>
  <c r="H62" i="4"/>
  <c r="L62" i="4" s="1"/>
  <c r="G62" i="4"/>
  <c r="K62" i="4" s="1"/>
  <c r="F62" i="4"/>
  <c r="J62" i="4" s="1"/>
  <c r="E62" i="4"/>
  <c r="I62" i="4" s="1"/>
  <c r="H61" i="4"/>
  <c r="L61" i="4" s="1"/>
  <c r="G61" i="4"/>
  <c r="K61" i="4" s="1"/>
  <c r="F61" i="4"/>
  <c r="J61" i="4" s="1"/>
  <c r="E61" i="4"/>
  <c r="I61" i="4" s="1"/>
  <c r="H60" i="4"/>
  <c r="L60" i="4" s="1"/>
  <c r="G60" i="4"/>
  <c r="K60" i="4" s="1"/>
  <c r="F60" i="4"/>
  <c r="J60" i="4" s="1"/>
  <c r="E60" i="4"/>
  <c r="I60" i="4" s="1"/>
  <c r="H59" i="4"/>
  <c r="L59" i="4" s="1"/>
  <c r="G59" i="4"/>
  <c r="K59" i="4" s="1"/>
  <c r="F59" i="4"/>
  <c r="J59" i="4" s="1"/>
  <c r="E59" i="4"/>
  <c r="I59" i="4" s="1"/>
  <c r="H58" i="4"/>
  <c r="L58" i="4" s="1"/>
  <c r="G58" i="4"/>
  <c r="K58" i="4" s="1"/>
  <c r="F58" i="4"/>
  <c r="J58" i="4" s="1"/>
  <c r="E58" i="4"/>
  <c r="I58" i="4" s="1"/>
  <c r="H57" i="4"/>
  <c r="L57" i="4" s="1"/>
  <c r="G57" i="4"/>
  <c r="K57" i="4" s="1"/>
  <c r="F57" i="4"/>
  <c r="J57" i="4" s="1"/>
  <c r="E57" i="4"/>
  <c r="I57" i="4" s="1"/>
  <c r="H56" i="4"/>
  <c r="L56" i="4" s="1"/>
  <c r="G56" i="4"/>
  <c r="K56" i="4" s="1"/>
  <c r="F56" i="4"/>
  <c r="J56" i="4" s="1"/>
  <c r="E56" i="4"/>
  <c r="I56" i="4" s="1"/>
  <c r="H55" i="4"/>
  <c r="L55" i="4" s="1"/>
  <c r="G55" i="4"/>
  <c r="K55" i="4" s="1"/>
  <c r="F55" i="4"/>
  <c r="J55" i="4" s="1"/>
  <c r="E55" i="4"/>
  <c r="I55" i="4" s="1"/>
  <c r="H54" i="4"/>
  <c r="L54" i="4" s="1"/>
  <c r="G54" i="4"/>
  <c r="K54" i="4" s="1"/>
  <c r="F54" i="4"/>
  <c r="J54" i="4" s="1"/>
  <c r="E54" i="4"/>
  <c r="I54" i="4" s="1"/>
  <c r="H53" i="4"/>
  <c r="L53" i="4" s="1"/>
  <c r="G53" i="4"/>
  <c r="K53" i="4" s="1"/>
  <c r="F53" i="4"/>
  <c r="J53" i="4" s="1"/>
  <c r="E53" i="4"/>
  <c r="I53" i="4" s="1"/>
  <c r="H52" i="4"/>
  <c r="L52" i="4" s="1"/>
  <c r="G52" i="4"/>
  <c r="K52" i="4" s="1"/>
  <c r="F52" i="4"/>
  <c r="J52" i="4" s="1"/>
  <c r="E52" i="4"/>
  <c r="I52" i="4" s="1"/>
  <c r="H51" i="4"/>
  <c r="L51" i="4" s="1"/>
  <c r="G51" i="4"/>
  <c r="K51" i="4" s="1"/>
  <c r="F51" i="4"/>
  <c r="J51" i="4" s="1"/>
  <c r="E51" i="4"/>
  <c r="I51" i="4" s="1"/>
  <c r="H50" i="4"/>
  <c r="L50" i="4" s="1"/>
  <c r="G50" i="4"/>
  <c r="K50" i="4" s="1"/>
  <c r="F50" i="4"/>
  <c r="J50" i="4" s="1"/>
  <c r="E50" i="4"/>
  <c r="I50" i="4" s="1"/>
  <c r="H49" i="4"/>
  <c r="L49" i="4" s="1"/>
  <c r="G49" i="4"/>
  <c r="K49" i="4" s="1"/>
  <c r="F49" i="4"/>
  <c r="J49" i="4" s="1"/>
  <c r="E49" i="4"/>
  <c r="I49" i="4" s="1"/>
  <c r="H48" i="4"/>
  <c r="L48" i="4" s="1"/>
  <c r="G48" i="4"/>
  <c r="K48" i="4" s="1"/>
  <c r="F48" i="4"/>
  <c r="J48" i="4" s="1"/>
  <c r="E48" i="4"/>
  <c r="I48" i="4" s="1"/>
  <c r="H47" i="4"/>
  <c r="L47" i="4" s="1"/>
  <c r="G47" i="4"/>
  <c r="K47" i="4" s="1"/>
  <c r="F47" i="4"/>
  <c r="J47" i="4" s="1"/>
  <c r="E47" i="4"/>
  <c r="I47" i="4" s="1"/>
  <c r="H46" i="4"/>
  <c r="L46" i="4" s="1"/>
  <c r="G46" i="4"/>
  <c r="K46" i="4" s="1"/>
  <c r="F46" i="4"/>
  <c r="J46" i="4" s="1"/>
  <c r="E46" i="4"/>
  <c r="I46" i="4" s="1"/>
  <c r="H45" i="4"/>
  <c r="L45" i="4" s="1"/>
  <c r="G45" i="4"/>
  <c r="K45" i="4" s="1"/>
  <c r="F45" i="4"/>
  <c r="J45" i="4" s="1"/>
  <c r="E45" i="4"/>
  <c r="I45" i="4" s="1"/>
  <c r="H44" i="4"/>
  <c r="L44" i="4" s="1"/>
  <c r="G44" i="4"/>
  <c r="K44" i="4" s="1"/>
  <c r="F44" i="4"/>
  <c r="J44" i="4" s="1"/>
  <c r="E44" i="4"/>
  <c r="I44" i="4" s="1"/>
  <c r="H43" i="4"/>
  <c r="L43" i="4" s="1"/>
  <c r="G43" i="4"/>
  <c r="K43" i="4" s="1"/>
  <c r="F43" i="4"/>
  <c r="J43" i="4" s="1"/>
  <c r="E43" i="4"/>
  <c r="I43" i="4" s="1"/>
  <c r="H42" i="4"/>
  <c r="L42" i="4" s="1"/>
  <c r="G42" i="4"/>
  <c r="K42" i="4" s="1"/>
  <c r="F42" i="4"/>
  <c r="J42" i="4" s="1"/>
  <c r="E42" i="4"/>
  <c r="I42" i="4" s="1"/>
  <c r="H41" i="4"/>
  <c r="L41" i="4" s="1"/>
  <c r="G41" i="4"/>
  <c r="K41" i="4" s="1"/>
  <c r="F41" i="4"/>
  <c r="J41" i="4" s="1"/>
  <c r="E41" i="4"/>
  <c r="I41" i="4" s="1"/>
  <c r="H40" i="4"/>
  <c r="L40" i="4" s="1"/>
  <c r="G40" i="4"/>
  <c r="K40" i="4" s="1"/>
  <c r="F40" i="4"/>
  <c r="J40" i="4" s="1"/>
  <c r="E40" i="4"/>
  <c r="I40" i="4" s="1"/>
  <c r="H39" i="4"/>
  <c r="L39" i="4" s="1"/>
  <c r="G39" i="4"/>
  <c r="K39" i="4" s="1"/>
  <c r="F39" i="4"/>
  <c r="J39" i="4" s="1"/>
  <c r="E39" i="4"/>
  <c r="I39" i="4" s="1"/>
  <c r="H38" i="4"/>
  <c r="L38" i="4" s="1"/>
  <c r="G38" i="4"/>
  <c r="K38" i="4" s="1"/>
  <c r="F38" i="4"/>
  <c r="J38" i="4" s="1"/>
  <c r="E38" i="4"/>
  <c r="I38" i="4" s="1"/>
  <c r="H37" i="4"/>
  <c r="L37" i="4" s="1"/>
  <c r="G37" i="4"/>
  <c r="K37" i="4" s="1"/>
  <c r="F37" i="4"/>
  <c r="J37" i="4" s="1"/>
  <c r="E37" i="4"/>
  <c r="I37" i="4" s="1"/>
  <c r="H36" i="4"/>
  <c r="L36" i="4" s="1"/>
  <c r="G36" i="4"/>
  <c r="K36" i="4" s="1"/>
  <c r="F36" i="4"/>
  <c r="J36" i="4" s="1"/>
  <c r="E36" i="4"/>
  <c r="I36" i="4" s="1"/>
  <c r="H35" i="4"/>
  <c r="L35" i="4" s="1"/>
  <c r="G35" i="4"/>
  <c r="K35" i="4" s="1"/>
  <c r="F35" i="4"/>
  <c r="J35" i="4" s="1"/>
  <c r="E35" i="4"/>
  <c r="I35" i="4" s="1"/>
  <c r="H34" i="4"/>
  <c r="L34" i="4" s="1"/>
  <c r="G34" i="4"/>
  <c r="K34" i="4" s="1"/>
  <c r="F34" i="4"/>
  <c r="J34" i="4" s="1"/>
  <c r="E34" i="4"/>
  <c r="I34" i="4" s="1"/>
  <c r="H33" i="4"/>
  <c r="L33" i="4" s="1"/>
  <c r="G33" i="4"/>
  <c r="K33" i="4" s="1"/>
  <c r="F33" i="4"/>
  <c r="J33" i="4" s="1"/>
  <c r="E33" i="4"/>
  <c r="I33" i="4" s="1"/>
  <c r="H32" i="4"/>
  <c r="L32" i="4" s="1"/>
  <c r="G32" i="4"/>
  <c r="K32" i="4" s="1"/>
  <c r="F32" i="4"/>
  <c r="J32" i="4" s="1"/>
  <c r="E32" i="4"/>
  <c r="I32" i="4" s="1"/>
  <c r="H31" i="4"/>
  <c r="L31" i="4" s="1"/>
  <c r="G31" i="4"/>
  <c r="K31" i="4" s="1"/>
  <c r="F31" i="4"/>
  <c r="J31" i="4" s="1"/>
  <c r="E31" i="4"/>
  <c r="I31" i="4" s="1"/>
  <c r="H30" i="4"/>
  <c r="L30" i="4" s="1"/>
  <c r="G30" i="4"/>
  <c r="K30" i="4" s="1"/>
  <c r="F30" i="4"/>
  <c r="J30" i="4" s="1"/>
  <c r="E30" i="4"/>
  <c r="I30" i="4" s="1"/>
  <c r="H29" i="4"/>
  <c r="L29" i="4" s="1"/>
  <c r="G29" i="4"/>
  <c r="K29" i="4" s="1"/>
  <c r="F29" i="4"/>
  <c r="J29" i="4" s="1"/>
  <c r="E29" i="4"/>
  <c r="I29" i="4" s="1"/>
  <c r="H28" i="4"/>
  <c r="L28" i="4" s="1"/>
  <c r="G28" i="4"/>
  <c r="K28" i="4" s="1"/>
  <c r="F28" i="4"/>
  <c r="J28" i="4" s="1"/>
  <c r="E28" i="4"/>
  <c r="I28" i="4" s="1"/>
  <c r="H27" i="4"/>
  <c r="L27" i="4" s="1"/>
  <c r="G27" i="4"/>
  <c r="K27" i="4" s="1"/>
  <c r="F27" i="4"/>
  <c r="J27" i="4" s="1"/>
  <c r="E27" i="4"/>
  <c r="I27" i="4" s="1"/>
  <c r="H26" i="4"/>
  <c r="L26" i="4" s="1"/>
  <c r="G26" i="4"/>
  <c r="K26" i="4" s="1"/>
  <c r="F26" i="4"/>
  <c r="J26" i="4" s="1"/>
  <c r="E26" i="4"/>
  <c r="I26" i="4" s="1"/>
  <c r="H25" i="4"/>
  <c r="L25" i="4" s="1"/>
  <c r="G25" i="4"/>
  <c r="K25" i="4" s="1"/>
  <c r="F25" i="4"/>
  <c r="J25" i="4" s="1"/>
  <c r="E25" i="4"/>
  <c r="I25" i="4" s="1"/>
  <c r="H24" i="4"/>
  <c r="L24" i="4" s="1"/>
  <c r="G24" i="4"/>
  <c r="K24" i="4" s="1"/>
  <c r="F24" i="4"/>
  <c r="J24" i="4" s="1"/>
  <c r="E24" i="4"/>
  <c r="I24" i="4" s="1"/>
  <c r="H23" i="4"/>
  <c r="L23" i="4" s="1"/>
  <c r="G23" i="4"/>
  <c r="K23" i="4" s="1"/>
  <c r="F23" i="4"/>
  <c r="J23" i="4" s="1"/>
  <c r="E23" i="4"/>
  <c r="I23" i="4" s="1"/>
  <c r="H22" i="4"/>
  <c r="L22" i="4" s="1"/>
  <c r="G22" i="4"/>
  <c r="K22" i="4" s="1"/>
  <c r="F22" i="4"/>
  <c r="J22" i="4" s="1"/>
  <c r="E22" i="4"/>
  <c r="I22" i="4" s="1"/>
  <c r="H21" i="4"/>
  <c r="L21" i="4" s="1"/>
  <c r="G21" i="4"/>
  <c r="K21" i="4" s="1"/>
  <c r="F21" i="4"/>
  <c r="J21" i="4" s="1"/>
  <c r="E21" i="4"/>
  <c r="I21" i="4" s="1"/>
  <c r="H20" i="4"/>
  <c r="L20" i="4" s="1"/>
  <c r="G20" i="4"/>
  <c r="K20" i="4" s="1"/>
  <c r="F20" i="4"/>
  <c r="J20" i="4" s="1"/>
  <c r="E20" i="4"/>
  <c r="I20" i="4" s="1"/>
  <c r="H19" i="4"/>
  <c r="L19" i="4" s="1"/>
  <c r="G19" i="4"/>
  <c r="K19" i="4" s="1"/>
  <c r="F19" i="4"/>
  <c r="J19" i="4" s="1"/>
  <c r="E19" i="4"/>
  <c r="I19" i="4" s="1"/>
  <c r="H18" i="4"/>
  <c r="L18" i="4" s="1"/>
  <c r="G18" i="4"/>
  <c r="K18" i="4" s="1"/>
  <c r="F18" i="4"/>
  <c r="J18" i="4" s="1"/>
  <c r="E18" i="4"/>
  <c r="I18" i="4" s="1"/>
  <c r="H17" i="4"/>
  <c r="L17" i="4" s="1"/>
  <c r="G17" i="4"/>
  <c r="K17" i="4" s="1"/>
  <c r="F17" i="4"/>
  <c r="J17" i="4" s="1"/>
  <c r="E17" i="4"/>
  <c r="I17" i="4" s="1"/>
  <c r="H16" i="4"/>
  <c r="L16" i="4" s="1"/>
  <c r="G16" i="4"/>
  <c r="K16" i="4" s="1"/>
  <c r="F16" i="4"/>
  <c r="J16" i="4" s="1"/>
  <c r="E16" i="4"/>
  <c r="I16" i="4" s="1"/>
  <c r="H15" i="4"/>
  <c r="L15" i="4" s="1"/>
  <c r="G15" i="4"/>
  <c r="K15" i="4" s="1"/>
  <c r="F15" i="4"/>
  <c r="J15" i="4" s="1"/>
  <c r="E15" i="4"/>
  <c r="I15" i="4" s="1"/>
  <c r="H14" i="4"/>
  <c r="L14" i="4" s="1"/>
  <c r="G14" i="4"/>
  <c r="K14" i="4" s="1"/>
  <c r="F14" i="4"/>
  <c r="J14" i="4" s="1"/>
  <c r="E14" i="4"/>
  <c r="I14" i="4" s="1"/>
  <c r="H13" i="4"/>
  <c r="L13" i="4" s="1"/>
  <c r="G13" i="4"/>
  <c r="K13" i="4" s="1"/>
  <c r="F13" i="4"/>
  <c r="J13" i="4" s="1"/>
  <c r="E13" i="4"/>
  <c r="I13" i="4" s="1"/>
  <c r="H12" i="4"/>
  <c r="L12" i="4" s="1"/>
  <c r="G12" i="4"/>
  <c r="K12" i="4" s="1"/>
  <c r="F12" i="4"/>
  <c r="J12" i="4" s="1"/>
  <c r="E12" i="4"/>
  <c r="I12" i="4" s="1"/>
  <c r="H11" i="4"/>
  <c r="L11" i="4" s="1"/>
  <c r="G11" i="4"/>
  <c r="K11" i="4" s="1"/>
  <c r="F11" i="4"/>
  <c r="J11" i="4" s="1"/>
  <c r="E11" i="4"/>
  <c r="I11" i="4" s="1"/>
  <c r="H10" i="4"/>
  <c r="L10" i="4" s="1"/>
  <c r="G10" i="4"/>
  <c r="K10" i="4" s="1"/>
  <c r="F10" i="4"/>
  <c r="J10" i="4" s="1"/>
  <c r="E10" i="4"/>
  <c r="I10" i="4" s="1"/>
  <c r="H9" i="4"/>
  <c r="L9" i="4" s="1"/>
  <c r="G9" i="4"/>
  <c r="K9" i="4" s="1"/>
  <c r="F9" i="4"/>
  <c r="J9" i="4" s="1"/>
  <c r="E9" i="4"/>
  <c r="I9" i="4" s="1"/>
  <c r="H8" i="4"/>
  <c r="L8" i="4" s="1"/>
  <c r="G8" i="4"/>
  <c r="K8" i="4" s="1"/>
  <c r="F8" i="4"/>
  <c r="J8" i="4" s="1"/>
  <c r="E8" i="4"/>
  <c r="I8" i="4" s="1"/>
  <c r="H7" i="4"/>
  <c r="L7" i="4" s="1"/>
  <c r="G7" i="4"/>
  <c r="K7" i="4" s="1"/>
  <c r="F7" i="4"/>
  <c r="J7" i="4" s="1"/>
  <c r="E7" i="4"/>
  <c r="I7" i="4" s="1"/>
  <c r="H6" i="4"/>
  <c r="L6" i="4" s="1"/>
  <c r="G6" i="4"/>
  <c r="K6" i="4" s="1"/>
  <c r="F6" i="4"/>
  <c r="J6" i="4" s="1"/>
  <c r="E6" i="4"/>
  <c r="I6" i="4" s="1"/>
  <c r="H5" i="4"/>
  <c r="L5" i="4" s="1"/>
  <c r="G5" i="4"/>
  <c r="K5" i="4" s="1"/>
  <c r="F5" i="4"/>
  <c r="J5" i="4" s="1"/>
  <c r="E5" i="4"/>
  <c r="I5" i="4" s="1"/>
  <c r="H4" i="4"/>
  <c r="L4" i="4" s="1"/>
  <c r="G4" i="4"/>
  <c r="K4" i="4" s="1"/>
  <c r="F4" i="4"/>
  <c r="J4" i="4" s="1"/>
  <c r="E4" i="4"/>
  <c r="I4" i="4" s="1"/>
  <c r="H3" i="4"/>
  <c r="L3" i="4" s="1"/>
  <c r="G3" i="4"/>
  <c r="K3" i="4" s="1"/>
  <c r="F3" i="4"/>
  <c r="J3" i="4" s="1"/>
  <c r="E3" i="4"/>
  <c r="I3" i="4" s="1"/>
  <c r="H2" i="4"/>
  <c r="L2" i="4" s="1"/>
  <c r="G2" i="4"/>
  <c r="K2" i="4" s="1"/>
  <c r="F2" i="4"/>
  <c r="J2" i="4" s="1"/>
  <c r="E2" i="4"/>
  <c r="I2" i="4" s="1"/>
  <c r="H126" i="3"/>
  <c r="L126" i="3" s="1"/>
  <c r="G126" i="3"/>
  <c r="K126" i="3" s="1"/>
  <c r="F126" i="3"/>
  <c r="J126" i="3" s="1"/>
  <c r="E126" i="3"/>
  <c r="I126" i="3" s="1"/>
  <c r="H125" i="3"/>
  <c r="L125" i="3" s="1"/>
  <c r="G125" i="3"/>
  <c r="K125" i="3" s="1"/>
  <c r="F125" i="3"/>
  <c r="J125" i="3" s="1"/>
  <c r="E125" i="3"/>
  <c r="I125" i="3" s="1"/>
  <c r="H124" i="3"/>
  <c r="L124" i="3" s="1"/>
  <c r="G124" i="3"/>
  <c r="K124" i="3" s="1"/>
  <c r="F124" i="3"/>
  <c r="J124" i="3" s="1"/>
  <c r="E124" i="3"/>
  <c r="I124" i="3" s="1"/>
  <c r="H123" i="3"/>
  <c r="L123" i="3" s="1"/>
  <c r="G123" i="3"/>
  <c r="K123" i="3" s="1"/>
  <c r="F123" i="3"/>
  <c r="J123" i="3" s="1"/>
  <c r="E123" i="3"/>
  <c r="I123" i="3" s="1"/>
  <c r="H122" i="3"/>
  <c r="L122" i="3" s="1"/>
  <c r="G122" i="3"/>
  <c r="K122" i="3" s="1"/>
  <c r="F122" i="3"/>
  <c r="J122" i="3" s="1"/>
  <c r="E122" i="3"/>
  <c r="I122" i="3" s="1"/>
  <c r="H121" i="3"/>
  <c r="L121" i="3" s="1"/>
  <c r="G121" i="3"/>
  <c r="K121" i="3" s="1"/>
  <c r="F121" i="3"/>
  <c r="J121" i="3" s="1"/>
  <c r="E121" i="3"/>
  <c r="I121" i="3" s="1"/>
  <c r="H120" i="3"/>
  <c r="L120" i="3" s="1"/>
  <c r="G120" i="3"/>
  <c r="K120" i="3" s="1"/>
  <c r="F120" i="3"/>
  <c r="J120" i="3" s="1"/>
  <c r="E120" i="3"/>
  <c r="I120" i="3" s="1"/>
  <c r="H119" i="3"/>
  <c r="L119" i="3" s="1"/>
  <c r="G119" i="3"/>
  <c r="K119" i="3" s="1"/>
  <c r="F119" i="3"/>
  <c r="J119" i="3" s="1"/>
  <c r="E119" i="3"/>
  <c r="I119" i="3" s="1"/>
  <c r="H118" i="3"/>
  <c r="L118" i="3" s="1"/>
  <c r="G118" i="3"/>
  <c r="K118" i="3" s="1"/>
  <c r="F118" i="3"/>
  <c r="J118" i="3" s="1"/>
  <c r="E118" i="3"/>
  <c r="I118" i="3" s="1"/>
  <c r="H117" i="3"/>
  <c r="L117" i="3" s="1"/>
  <c r="G117" i="3"/>
  <c r="K117" i="3" s="1"/>
  <c r="F117" i="3"/>
  <c r="J117" i="3" s="1"/>
  <c r="E117" i="3"/>
  <c r="I117" i="3" s="1"/>
  <c r="H116" i="3"/>
  <c r="L116" i="3" s="1"/>
  <c r="G116" i="3"/>
  <c r="K116" i="3" s="1"/>
  <c r="F116" i="3"/>
  <c r="J116" i="3" s="1"/>
  <c r="E116" i="3"/>
  <c r="I116" i="3" s="1"/>
  <c r="H115" i="3"/>
  <c r="L115" i="3" s="1"/>
  <c r="G115" i="3"/>
  <c r="K115" i="3" s="1"/>
  <c r="F115" i="3"/>
  <c r="J115" i="3" s="1"/>
  <c r="E115" i="3"/>
  <c r="I115" i="3" s="1"/>
  <c r="H114" i="3"/>
  <c r="L114" i="3" s="1"/>
  <c r="G114" i="3"/>
  <c r="K114" i="3" s="1"/>
  <c r="F114" i="3"/>
  <c r="J114" i="3" s="1"/>
  <c r="E114" i="3"/>
  <c r="I114" i="3" s="1"/>
  <c r="H113" i="3"/>
  <c r="L113" i="3" s="1"/>
  <c r="G113" i="3"/>
  <c r="K113" i="3" s="1"/>
  <c r="F113" i="3"/>
  <c r="J113" i="3" s="1"/>
  <c r="E113" i="3"/>
  <c r="I113" i="3" s="1"/>
  <c r="H112" i="3"/>
  <c r="L112" i="3" s="1"/>
  <c r="G112" i="3"/>
  <c r="K112" i="3" s="1"/>
  <c r="F112" i="3"/>
  <c r="J112" i="3" s="1"/>
  <c r="E112" i="3"/>
  <c r="I112" i="3" s="1"/>
  <c r="H111" i="3"/>
  <c r="L111" i="3" s="1"/>
  <c r="G111" i="3"/>
  <c r="K111" i="3" s="1"/>
  <c r="F111" i="3"/>
  <c r="J111" i="3" s="1"/>
  <c r="E111" i="3"/>
  <c r="I111" i="3" s="1"/>
  <c r="H110" i="3"/>
  <c r="L110" i="3" s="1"/>
  <c r="G110" i="3"/>
  <c r="K110" i="3" s="1"/>
  <c r="F110" i="3"/>
  <c r="J110" i="3" s="1"/>
  <c r="E110" i="3"/>
  <c r="I110" i="3" s="1"/>
  <c r="H109" i="3"/>
  <c r="L109" i="3" s="1"/>
  <c r="G109" i="3"/>
  <c r="K109" i="3" s="1"/>
  <c r="F109" i="3"/>
  <c r="J109" i="3" s="1"/>
  <c r="E109" i="3"/>
  <c r="I109" i="3" s="1"/>
  <c r="H108" i="3"/>
  <c r="L108" i="3" s="1"/>
  <c r="G108" i="3"/>
  <c r="K108" i="3" s="1"/>
  <c r="F108" i="3"/>
  <c r="J108" i="3" s="1"/>
  <c r="E108" i="3"/>
  <c r="I108" i="3" s="1"/>
  <c r="H107" i="3"/>
  <c r="L107" i="3" s="1"/>
  <c r="G107" i="3"/>
  <c r="K107" i="3" s="1"/>
  <c r="F107" i="3"/>
  <c r="J107" i="3" s="1"/>
  <c r="E107" i="3"/>
  <c r="I107" i="3" s="1"/>
  <c r="H106" i="3"/>
  <c r="L106" i="3" s="1"/>
  <c r="G106" i="3"/>
  <c r="K106" i="3" s="1"/>
  <c r="F106" i="3"/>
  <c r="J106" i="3" s="1"/>
  <c r="E106" i="3"/>
  <c r="I106" i="3" s="1"/>
  <c r="H105" i="3"/>
  <c r="L105" i="3" s="1"/>
  <c r="G105" i="3"/>
  <c r="K105" i="3" s="1"/>
  <c r="F105" i="3"/>
  <c r="J105" i="3" s="1"/>
  <c r="E105" i="3"/>
  <c r="I105" i="3" s="1"/>
  <c r="H104" i="3"/>
  <c r="L104" i="3" s="1"/>
  <c r="G104" i="3"/>
  <c r="K104" i="3" s="1"/>
  <c r="F104" i="3"/>
  <c r="J104" i="3" s="1"/>
  <c r="E104" i="3"/>
  <c r="I104" i="3" s="1"/>
  <c r="H103" i="3"/>
  <c r="L103" i="3" s="1"/>
  <c r="G103" i="3"/>
  <c r="K103" i="3" s="1"/>
  <c r="F103" i="3"/>
  <c r="J103" i="3" s="1"/>
  <c r="E103" i="3"/>
  <c r="I103" i="3" s="1"/>
  <c r="H102" i="3"/>
  <c r="L102" i="3" s="1"/>
  <c r="G102" i="3"/>
  <c r="K102" i="3" s="1"/>
  <c r="F102" i="3"/>
  <c r="J102" i="3" s="1"/>
  <c r="E102" i="3"/>
  <c r="I102" i="3" s="1"/>
  <c r="H101" i="3"/>
  <c r="L101" i="3" s="1"/>
  <c r="G101" i="3"/>
  <c r="K101" i="3" s="1"/>
  <c r="F101" i="3"/>
  <c r="J101" i="3" s="1"/>
  <c r="E101" i="3"/>
  <c r="I101" i="3" s="1"/>
  <c r="H100" i="3"/>
  <c r="L100" i="3" s="1"/>
  <c r="G100" i="3"/>
  <c r="K100" i="3" s="1"/>
  <c r="F100" i="3"/>
  <c r="J100" i="3" s="1"/>
  <c r="E100" i="3"/>
  <c r="I100" i="3" s="1"/>
  <c r="H99" i="3"/>
  <c r="L99" i="3" s="1"/>
  <c r="G99" i="3"/>
  <c r="K99" i="3" s="1"/>
  <c r="F99" i="3"/>
  <c r="J99" i="3" s="1"/>
  <c r="E99" i="3"/>
  <c r="I99" i="3" s="1"/>
  <c r="H98" i="3"/>
  <c r="L98" i="3" s="1"/>
  <c r="G98" i="3"/>
  <c r="K98" i="3" s="1"/>
  <c r="F98" i="3"/>
  <c r="J98" i="3" s="1"/>
  <c r="E98" i="3"/>
  <c r="I98" i="3" s="1"/>
  <c r="H97" i="3"/>
  <c r="L97" i="3" s="1"/>
  <c r="G97" i="3"/>
  <c r="K97" i="3" s="1"/>
  <c r="F97" i="3"/>
  <c r="J97" i="3" s="1"/>
  <c r="E97" i="3"/>
  <c r="I97" i="3" s="1"/>
  <c r="H96" i="3"/>
  <c r="L96" i="3" s="1"/>
  <c r="G96" i="3"/>
  <c r="K96" i="3" s="1"/>
  <c r="F96" i="3"/>
  <c r="J96" i="3" s="1"/>
  <c r="E96" i="3"/>
  <c r="I96" i="3" s="1"/>
  <c r="H95" i="3"/>
  <c r="L95" i="3" s="1"/>
  <c r="G95" i="3"/>
  <c r="K95" i="3" s="1"/>
  <c r="F95" i="3"/>
  <c r="J95" i="3" s="1"/>
  <c r="E95" i="3"/>
  <c r="I95" i="3" s="1"/>
  <c r="H94" i="3"/>
  <c r="L94" i="3" s="1"/>
  <c r="G94" i="3"/>
  <c r="K94" i="3" s="1"/>
  <c r="F94" i="3"/>
  <c r="J94" i="3" s="1"/>
  <c r="E94" i="3"/>
  <c r="I94" i="3" s="1"/>
  <c r="H93" i="3"/>
  <c r="L93" i="3" s="1"/>
  <c r="G93" i="3"/>
  <c r="K93" i="3" s="1"/>
  <c r="F93" i="3"/>
  <c r="J93" i="3" s="1"/>
  <c r="E93" i="3"/>
  <c r="I93" i="3" s="1"/>
  <c r="H92" i="3"/>
  <c r="L92" i="3" s="1"/>
  <c r="G92" i="3"/>
  <c r="K92" i="3" s="1"/>
  <c r="F92" i="3"/>
  <c r="J92" i="3" s="1"/>
  <c r="E92" i="3"/>
  <c r="I92" i="3" s="1"/>
  <c r="H91" i="3"/>
  <c r="L91" i="3" s="1"/>
  <c r="G91" i="3"/>
  <c r="K91" i="3" s="1"/>
  <c r="F91" i="3"/>
  <c r="J91" i="3" s="1"/>
  <c r="E91" i="3"/>
  <c r="I91" i="3" s="1"/>
  <c r="H90" i="3"/>
  <c r="L90" i="3" s="1"/>
  <c r="G90" i="3"/>
  <c r="K90" i="3" s="1"/>
  <c r="F90" i="3"/>
  <c r="J90" i="3" s="1"/>
  <c r="E90" i="3"/>
  <c r="I90" i="3" s="1"/>
  <c r="H89" i="3"/>
  <c r="L89" i="3" s="1"/>
  <c r="G89" i="3"/>
  <c r="K89" i="3" s="1"/>
  <c r="F89" i="3"/>
  <c r="J89" i="3" s="1"/>
  <c r="E89" i="3"/>
  <c r="I89" i="3" s="1"/>
  <c r="H88" i="3"/>
  <c r="L88" i="3" s="1"/>
  <c r="G88" i="3"/>
  <c r="K88" i="3" s="1"/>
  <c r="F88" i="3"/>
  <c r="J88" i="3" s="1"/>
  <c r="E88" i="3"/>
  <c r="I88" i="3" s="1"/>
  <c r="H87" i="3"/>
  <c r="L87" i="3" s="1"/>
  <c r="G87" i="3"/>
  <c r="K87" i="3" s="1"/>
  <c r="F87" i="3"/>
  <c r="J87" i="3" s="1"/>
  <c r="E87" i="3"/>
  <c r="I87" i="3" s="1"/>
  <c r="H86" i="3"/>
  <c r="L86" i="3" s="1"/>
  <c r="G86" i="3"/>
  <c r="K86" i="3" s="1"/>
  <c r="F86" i="3"/>
  <c r="J86" i="3" s="1"/>
  <c r="E86" i="3"/>
  <c r="I86" i="3" s="1"/>
  <c r="H85" i="3"/>
  <c r="L85" i="3" s="1"/>
  <c r="G85" i="3"/>
  <c r="K85" i="3" s="1"/>
  <c r="F85" i="3"/>
  <c r="J85" i="3" s="1"/>
  <c r="E85" i="3"/>
  <c r="I85" i="3" s="1"/>
  <c r="H84" i="3"/>
  <c r="L84" i="3" s="1"/>
  <c r="G84" i="3"/>
  <c r="K84" i="3" s="1"/>
  <c r="F84" i="3"/>
  <c r="J84" i="3" s="1"/>
  <c r="E84" i="3"/>
  <c r="I84" i="3" s="1"/>
  <c r="H83" i="3"/>
  <c r="L83" i="3" s="1"/>
  <c r="G83" i="3"/>
  <c r="K83" i="3" s="1"/>
  <c r="F83" i="3"/>
  <c r="J83" i="3" s="1"/>
  <c r="E83" i="3"/>
  <c r="I83" i="3" s="1"/>
  <c r="H82" i="3"/>
  <c r="L82" i="3" s="1"/>
  <c r="G82" i="3"/>
  <c r="K82" i="3" s="1"/>
  <c r="F82" i="3"/>
  <c r="J82" i="3" s="1"/>
  <c r="E82" i="3"/>
  <c r="I82" i="3" s="1"/>
  <c r="H81" i="3"/>
  <c r="L81" i="3" s="1"/>
  <c r="G81" i="3"/>
  <c r="K81" i="3" s="1"/>
  <c r="F81" i="3"/>
  <c r="J81" i="3" s="1"/>
  <c r="E81" i="3"/>
  <c r="I81" i="3" s="1"/>
  <c r="H80" i="3"/>
  <c r="L80" i="3" s="1"/>
  <c r="G80" i="3"/>
  <c r="K80" i="3" s="1"/>
  <c r="F80" i="3"/>
  <c r="J80" i="3" s="1"/>
  <c r="E80" i="3"/>
  <c r="I80" i="3" s="1"/>
  <c r="H79" i="3"/>
  <c r="L79" i="3" s="1"/>
  <c r="G79" i="3"/>
  <c r="K79" i="3" s="1"/>
  <c r="F79" i="3"/>
  <c r="J79" i="3" s="1"/>
  <c r="E79" i="3"/>
  <c r="I79" i="3" s="1"/>
  <c r="H78" i="3"/>
  <c r="L78" i="3" s="1"/>
  <c r="G78" i="3"/>
  <c r="K78" i="3" s="1"/>
  <c r="F78" i="3"/>
  <c r="J78" i="3" s="1"/>
  <c r="E78" i="3"/>
  <c r="I78" i="3" s="1"/>
  <c r="H77" i="3"/>
  <c r="L77" i="3" s="1"/>
  <c r="G77" i="3"/>
  <c r="K77" i="3" s="1"/>
  <c r="F77" i="3"/>
  <c r="J77" i="3" s="1"/>
  <c r="E77" i="3"/>
  <c r="I77" i="3" s="1"/>
  <c r="H76" i="3"/>
  <c r="L76" i="3" s="1"/>
  <c r="G76" i="3"/>
  <c r="K76" i="3" s="1"/>
  <c r="F76" i="3"/>
  <c r="J76" i="3" s="1"/>
  <c r="E76" i="3"/>
  <c r="I76" i="3" s="1"/>
  <c r="H75" i="3"/>
  <c r="L75" i="3" s="1"/>
  <c r="G75" i="3"/>
  <c r="K75" i="3" s="1"/>
  <c r="F75" i="3"/>
  <c r="J75" i="3" s="1"/>
  <c r="E75" i="3"/>
  <c r="I75" i="3" s="1"/>
  <c r="H74" i="3"/>
  <c r="L74" i="3" s="1"/>
  <c r="G74" i="3"/>
  <c r="K74" i="3" s="1"/>
  <c r="F74" i="3"/>
  <c r="J74" i="3" s="1"/>
  <c r="E74" i="3"/>
  <c r="I74" i="3" s="1"/>
  <c r="H73" i="3"/>
  <c r="L73" i="3" s="1"/>
  <c r="G73" i="3"/>
  <c r="K73" i="3" s="1"/>
  <c r="F73" i="3"/>
  <c r="J73" i="3" s="1"/>
  <c r="E73" i="3"/>
  <c r="I73" i="3" s="1"/>
  <c r="H72" i="3"/>
  <c r="L72" i="3" s="1"/>
  <c r="G72" i="3"/>
  <c r="K72" i="3" s="1"/>
  <c r="F72" i="3"/>
  <c r="J72" i="3" s="1"/>
  <c r="E72" i="3"/>
  <c r="I72" i="3" s="1"/>
  <c r="H71" i="3"/>
  <c r="L71" i="3" s="1"/>
  <c r="G71" i="3"/>
  <c r="K71" i="3" s="1"/>
  <c r="F71" i="3"/>
  <c r="J71" i="3" s="1"/>
  <c r="E71" i="3"/>
  <c r="I71" i="3" s="1"/>
  <c r="H70" i="3"/>
  <c r="L70" i="3" s="1"/>
  <c r="G70" i="3"/>
  <c r="K70" i="3" s="1"/>
  <c r="F70" i="3"/>
  <c r="J70" i="3" s="1"/>
  <c r="E70" i="3"/>
  <c r="I70" i="3" s="1"/>
  <c r="H69" i="3"/>
  <c r="L69" i="3" s="1"/>
  <c r="G69" i="3"/>
  <c r="K69" i="3" s="1"/>
  <c r="F69" i="3"/>
  <c r="J69" i="3" s="1"/>
  <c r="E69" i="3"/>
  <c r="I69" i="3" s="1"/>
  <c r="H68" i="3"/>
  <c r="L68" i="3" s="1"/>
  <c r="G68" i="3"/>
  <c r="K68" i="3" s="1"/>
  <c r="F68" i="3"/>
  <c r="J68" i="3" s="1"/>
  <c r="E68" i="3"/>
  <c r="I68" i="3" s="1"/>
  <c r="H67" i="3"/>
  <c r="L67" i="3" s="1"/>
  <c r="G67" i="3"/>
  <c r="K67" i="3" s="1"/>
  <c r="F67" i="3"/>
  <c r="J67" i="3" s="1"/>
  <c r="E67" i="3"/>
  <c r="I67" i="3" s="1"/>
  <c r="H66" i="3"/>
  <c r="L66" i="3" s="1"/>
  <c r="G66" i="3"/>
  <c r="K66" i="3" s="1"/>
  <c r="F66" i="3"/>
  <c r="J66" i="3" s="1"/>
  <c r="E66" i="3"/>
  <c r="I66" i="3" s="1"/>
  <c r="H65" i="3"/>
  <c r="L65" i="3" s="1"/>
  <c r="G65" i="3"/>
  <c r="K65" i="3" s="1"/>
  <c r="F65" i="3"/>
  <c r="J65" i="3" s="1"/>
  <c r="E65" i="3"/>
  <c r="I65" i="3" s="1"/>
  <c r="H64" i="3"/>
  <c r="L64" i="3" s="1"/>
  <c r="G64" i="3"/>
  <c r="K64" i="3" s="1"/>
  <c r="F64" i="3"/>
  <c r="J64" i="3" s="1"/>
  <c r="E64" i="3"/>
  <c r="I64" i="3" s="1"/>
  <c r="H63" i="3"/>
  <c r="L63" i="3" s="1"/>
  <c r="G63" i="3"/>
  <c r="K63" i="3" s="1"/>
  <c r="F63" i="3"/>
  <c r="J63" i="3" s="1"/>
  <c r="E63" i="3"/>
  <c r="I63" i="3" s="1"/>
  <c r="H62" i="3"/>
  <c r="L62" i="3" s="1"/>
  <c r="G62" i="3"/>
  <c r="K62" i="3" s="1"/>
  <c r="F62" i="3"/>
  <c r="J62" i="3" s="1"/>
  <c r="E62" i="3"/>
  <c r="I62" i="3" s="1"/>
  <c r="H61" i="3"/>
  <c r="L61" i="3" s="1"/>
  <c r="G61" i="3"/>
  <c r="K61" i="3" s="1"/>
  <c r="F61" i="3"/>
  <c r="J61" i="3" s="1"/>
  <c r="E61" i="3"/>
  <c r="I61" i="3" s="1"/>
  <c r="H60" i="3"/>
  <c r="L60" i="3" s="1"/>
  <c r="G60" i="3"/>
  <c r="K60" i="3" s="1"/>
  <c r="F60" i="3"/>
  <c r="J60" i="3" s="1"/>
  <c r="E60" i="3"/>
  <c r="I60" i="3" s="1"/>
  <c r="H59" i="3"/>
  <c r="L59" i="3" s="1"/>
  <c r="G59" i="3"/>
  <c r="K59" i="3" s="1"/>
  <c r="F59" i="3"/>
  <c r="J59" i="3" s="1"/>
  <c r="E59" i="3"/>
  <c r="I59" i="3" s="1"/>
  <c r="H58" i="3"/>
  <c r="L58" i="3" s="1"/>
  <c r="G58" i="3"/>
  <c r="K58" i="3" s="1"/>
  <c r="F58" i="3"/>
  <c r="J58" i="3" s="1"/>
  <c r="E58" i="3"/>
  <c r="I58" i="3" s="1"/>
  <c r="H57" i="3"/>
  <c r="L57" i="3" s="1"/>
  <c r="G57" i="3"/>
  <c r="K57" i="3" s="1"/>
  <c r="F57" i="3"/>
  <c r="J57" i="3" s="1"/>
  <c r="E57" i="3"/>
  <c r="I57" i="3" s="1"/>
  <c r="H56" i="3"/>
  <c r="L56" i="3" s="1"/>
  <c r="G56" i="3"/>
  <c r="K56" i="3" s="1"/>
  <c r="F56" i="3"/>
  <c r="J56" i="3" s="1"/>
  <c r="E56" i="3"/>
  <c r="I56" i="3" s="1"/>
  <c r="H55" i="3"/>
  <c r="L55" i="3" s="1"/>
  <c r="G55" i="3"/>
  <c r="K55" i="3" s="1"/>
  <c r="F55" i="3"/>
  <c r="J55" i="3" s="1"/>
  <c r="E55" i="3"/>
  <c r="I55" i="3" s="1"/>
  <c r="H54" i="3"/>
  <c r="L54" i="3" s="1"/>
  <c r="G54" i="3"/>
  <c r="K54" i="3" s="1"/>
  <c r="F54" i="3"/>
  <c r="J54" i="3" s="1"/>
  <c r="E54" i="3"/>
  <c r="I54" i="3" s="1"/>
  <c r="H53" i="3"/>
  <c r="L53" i="3" s="1"/>
  <c r="G53" i="3"/>
  <c r="K53" i="3" s="1"/>
  <c r="F53" i="3"/>
  <c r="J53" i="3" s="1"/>
  <c r="E53" i="3"/>
  <c r="I53" i="3" s="1"/>
  <c r="H52" i="3"/>
  <c r="L52" i="3" s="1"/>
  <c r="G52" i="3"/>
  <c r="K52" i="3" s="1"/>
  <c r="F52" i="3"/>
  <c r="J52" i="3" s="1"/>
  <c r="E52" i="3"/>
  <c r="I52" i="3" s="1"/>
  <c r="H51" i="3"/>
  <c r="L51" i="3" s="1"/>
  <c r="G51" i="3"/>
  <c r="K51" i="3" s="1"/>
  <c r="F51" i="3"/>
  <c r="J51" i="3" s="1"/>
  <c r="E51" i="3"/>
  <c r="I51" i="3" s="1"/>
  <c r="H50" i="3"/>
  <c r="L50" i="3" s="1"/>
  <c r="G50" i="3"/>
  <c r="K50" i="3" s="1"/>
  <c r="F50" i="3"/>
  <c r="J50" i="3" s="1"/>
  <c r="E50" i="3"/>
  <c r="I50" i="3" s="1"/>
  <c r="H49" i="3"/>
  <c r="L49" i="3" s="1"/>
  <c r="G49" i="3"/>
  <c r="K49" i="3" s="1"/>
  <c r="F49" i="3"/>
  <c r="J49" i="3" s="1"/>
  <c r="E49" i="3"/>
  <c r="I49" i="3" s="1"/>
  <c r="H48" i="3"/>
  <c r="L48" i="3" s="1"/>
  <c r="G48" i="3"/>
  <c r="K48" i="3" s="1"/>
  <c r="F48" i="3"/>
  <c r="J48" i="3" s="1"/>
  <c r="E48" i="3"/>
  <c r="I48" i="3" s="1"/>
  <c r="H47" i="3"/>
  <c r="L47" i="3" s="1"/>
  <c r="G47" i="3"/>
  <c r="K47" i="3" s="1"/>
  <c r="F47" i="3"/>
  <c r="J47" i="3" s="1"/>
  <c r="E47" i="3"/>
  <c r="I47" i="3" s="1"/>
  <c r="H46" i="3"/>
  <c r="L46" i="3" s="1"/>
  <c r="G46" i="3"/>
  <c r="K46" i="3" s="1"/>
  <c r="F46" i="3"/>
  <c r="J46" i="3" s="1"/>
  <c r="E46" i="3"/>
  <c r="I46" i="3" s="1"/>
  <c r="H45" i="3"/>
  <c r="L45" i="3" s="1"/>
  <c r="G45" i="3"/>
  <c r="K45" i="3" s="1"/>
  <c r="F45" i="3"/>
  <c r="J45" i="3" s="1"/>
  <c r="E45" i="3"/>
  <c r="I45" i="3" s="1"/>
  <c r="H44" i="3"/>
  <c r="L44" i="3" s="1"/>
  <c r="G44" i="3"/>
  <c r="K44" i="3" s="1"/>
  <c r="F44" i="3"/>
  <c r="J44" i="3" s="1"/>
  <c r="E44" i="3"/>
  <c r="I44" i="3" s="1"/>
  <c r="H43" i="3"/>
  <c r="L43" i="3" s="1"/>
  <c r="G43" i="3"/>
  <c r="K43" i="3" s="1"/>
  <c r="F43" i="3"/>
  <c r="J43" i="3" s="1"/>
  <c r="E43" i="3"/>
  <c r="I43" i="3" s="1"/>
  <c r="H42" i="3"/>
  <c r="L42" i="3" s="1"/>
  <c r="G42" i="3"/>
  <c r="K42" i="3" s="1"/>
  <c r="F42" i="3"/>
  <c r="J42" i="3" s="1"/>
  <c r="E42" i="3"/>
  <c r="I42" i="3" s="1"/>
  <c r="H41" i="3"/>
  <c r="L41" i="3" s="1"/>
  <c r="G41" i="3"/>
  <c r="K41" i="3" s="1"/>
  <c r="F41" i="3"/>
  <c r="J41" i="3" s="1"/>
  <c r="E41" i="3"/>
  <c r="I41" i="3" s="1"/>
  <c r="H40" i="3"/>
  <c r="L40" i="3" s="1"/>
  <c r="G40" i="3"/>
  <c r="K40" i="3" s="1"/>
  <c r="F40" i="3"/>
  <c r="J40" i="3" s="1"/>
  <c r="E40" i="3"/>
  <c r="I40" i="3" s="1"/>
  <c r="H39" i="3"/>
  <c r="L39" i="3" s="1"/>
  <c r="G39" i="3"/>
  <c r="K39" i="3" s="1"/>
  <c r="F39" i="3"/>
  <c r="J39" i="3" s="1"/>
  <c r="E39" i="3"/>
  <c r="I39" i="3" s="1"/>
  <c r="H38" i="3"/>
  <c r="L38" i="3" s="1"/>
  <c r="G38" i="3"/>
  <c r="K38" i="3" s="1"/>
  <c r="F38" i="3"/>
  <c r="J38" i="3" s="1"/>
  <c r="E38" i="3"/>
  <c r="I38" i="3" s="1"/>
  <c r="H37" i="3"/>
  <c r="L37" i="3" s="1"/>
  <c r="G37" i="3"/>
  <c r="K37" i="3" s="1"/>
  <c r="F37" i="3"/>
  <c r="J37" i="3" s="1"/>
  <c r="E37" i="3"/>
  <c r="I37" i="3" s="1"/>
  <c r="H36" i="3"/>
  <c r="L36" i="3" s="1"/>
  <c r="G36" i="3"/>
  <c r="K36" i="3" s="1"/>
  <c r="F36" i="3"/>
  <c r="J36" i="3" s="1"/>
  <c r="E36" i="3"/>
  <c r="I36" i="3" s="1"/>
  <c r="H35" i="3"/>
  <c r="L35" i="3" s="1"/>
  <c r="G35" i="3"/>
  <c r="K35" i="3" s="1"/>
  <c r="F35" i="3"/>
  <c r="J35" i="3" s="1"/>
  <c r="E35" i="3"/>
  <c r="I35" i="3" s="1"/>
  <c r="H34" i="3"/>
  <c r="L34" i="3" s="1"/>
  <c r="G34" i="3"/>
  <c r="K34" i="3" s="1"/>
  <c r="F34" i="3"/>
  <c r="J34" i="3" s="1"/>
  <c r="E34" i="3"/>
  <c r="I34" i="3" s="1"/>
  <c r="H33" i="3"/>
  <c r="L33" i="3" s="1"/>
  <c r="G33" i="3"/>
  <c r="K33" i="3" s="1"/>
  <c r="F33" i="3"/>
  <c r="J33" i="3" s="1"/>
  <c r="E33" i="3"/>
  <c r="I33" i="3" s="1"/>
  <c r="H32" i="3"/>
  <c r="L32" i="3" s="1"/>
  <c r="G32" i="3"/>
  <c r="K32" i="3" s="1"/>
  <c r="F32" i="3"/>
  <c r="J32" i="3" s="1"/>
  <c r="E32" i="3"/>
  <c r="I32" i="3" s="1"/>
  <c r="H31" i="3"/>
  <c r="L31" i="3" s="1"/>
  <c r="G31" i="3"/>
  <c r="K31" i="3" s="1"/>
  <c r="F31" i="3"/>
  <c r="J31" i="3" s="1"/>
  <c r="E31" i="3"/>
  <c r="I31" i="3" s="1"/>
  <c r="H30" i="3"/>
  <c r="L30" i="3" s="1"/>
  <c r="G30" i="3"/>
  <c r="K30" i="3" s="1"/>
  <c r="F30" i="3"/>
  <c r="J30" i="3" s="1"/>
  <c r="E30" i="3"/>
  <c r="I30" i="3" s="1"/>
  <c r="H29" i="3"/>
  <c r="L29" i="3" s="1"/>
  <c r="G29" i="3"/>
  <c r="K29" i="3" s="1"/>
  <c r="F29" i="3"/>
  <c r="J29" i="3" s="1"/>
  <c r="E29" i="3"/>
  <c r="I29" i="3" s="1"/>
  <c r="H28" i="3"/>
  <c r="L28" i="3" s="1"/>
  <c r="G28" i="3"/>
  <c r="K28" i="3" s="1"/>
  <c r="F28" i="3"/>
  <c r="J28" i="3" s="1"/>
  <c r="E28" i="3"/>
  <c r="I28" i="3" s="1"/>
  <c r="H27" i="3"/>
  <c r="L27" i="3" s="1"/>
  <c r="G27" i="3"/>
  <c r="K27" i="3" s="1"/>
  <c r="F27" i="3"/>
  <c r="J27" i="3" s="1"/>
  <c r="E27" i="3"/>
  <c r="I27" i="3" s="1"/>
  <c r="H26" i="3"/>
  <c r="L26" i="3" s="1"/>
  <c r="G26" i="3"/>
  <c r="K26" i="3" s="1"/>
  <c r="F26" i="3"/>
  <c r="J26" i="3" s="1"/>
  <c r="E26" i="3"/>
  <c r="I26" i="3" s="1"/>
  <c r="H25" i="3"/>
  <c r="L25" i="3" s="1"/>
  <c r="G25" i="3"/>
  <c r="K25" i="3" s="1"/>
  <c r="F25" i="3"/>
  <c r="J25" i="3" s="1"/>
  <c r="E25" i="3"/>
  <c r="I25" i="3" s="1"/>
  <c r="H24" i="3"/>
  <c r="L24" i="3" s="1"/>
  <c r="G24" i="3"/>
  <c r="K24" i="3" s="1"/>
  <c r="F24" i="3"/>
  <c r="J24" i="3" s="1"/>
  <c r="E24" i="3"/>
  <c r="I24" i="3" s="1"/>
  <c r="H23" i="3"/>
  <c r="L23" i="3" s="1"/>
  <c r="G23" i="3"/>
  <c r="K23" i="3" s="1"/>
  <c r="F23" i="3"/>
  <c r="J23" i="3" s="1"/>
  <c r="E23" i="3"/>
  <c r="I23" i="3" s="1"/>
  <c r="H22" i="3"/>
  <c r="L22" i="3" s="1"/>
  <c r="G22" i="3"/>
  <c r="K22" i="3" s="1"/>
  <c r="F22" i="3"/>
  <c r="J22" i="3" s="1"/>
  <c r="E22" i="3"/>
  <c r="I22" i="3" s="1"/>
  <c r="H21" i="3"/>
  <c r="L21" i="3" s="1"/>
  <c r="G21" i="3"/>
  <c r="K21" i="3" s="1"/>
  <c r="F21" i="3"/>
  <c r="J21" i="3" s="1"/>
  <c r="E21" i="3"/>
  <c r="I21" i="3" s="1"/>
  <c r="H20" i="3"/>
  <c r="L20" i="3" s="1"/>
  <c r="G20" i="3"/>
  <c r="K20" i="3" s="1"/>
  <c r="F20" i="3"/>
  <c r="J20" i="3" s="1"/>
  <c r="E20" i="3"/>
  <c r="I20" i="3" s="1"/>
  <c r="H19" i="3"/>
  <c r="L19" i="3" s="1"/>
  <c r="G19" i="3"/>
  <c r="K19" i="3" s="1"/>
  <c r="F19" i="3"/>
  <c r="J19" i="3" s="1"/>
  <c r="E19" i="3"/>
  <c r="I19" i="3" s="1"/>
  <c r="H18" i="3"/>
  <c r="L18" i="3" s="1"/>
  <c r="G18" i="3"/>
  <c r="K18" i="3" s="1"/>
  <c r="F18" i="3"/>
  <c r="J18" i="3" s="1"/>
  <c r="E18" i="3"/>
  <c r="I18" i="3" s="1"/>
  <c r="H17" i="3"/>
  <c r="L17" i="3" s="1"/>
  <c r="G17" i="3"/>
  <c r="K17" i="3" s="1"/>
  <c r="F17" i="3"/>
  <c r="J17" i="3" s="1"/>
  <c r="E17" i="3"/>
  <c r="I17" i="3" s="1"/>
  <c r="H16" i="3"/>
  <c r="L16" i="3" s="1"/>
  <c r="G16" i="3"/>
  <c r="K16" i="3" s="1"/>
  <c r="F16" i="3"/>
  <c r="J16" i="3" s="1"/>
  <c r="E16" i="3"/>
  <c r="I16" i="3" s="1"/>
  <c r="H15" i="3"/>
  <c r="L15" i="3" s="1"/>
  <c r="G15" i="3"/>
  <c r="K15" i="3" s="1"/>
  <c r="F15" i="3"/>
  <c r="J15" i="3" s="1"/>
  <c r="E15" i="3"/>
  <c r="I15" i="3" s="1"/>
  <c r="H14" i="3"/>
  <c r="L14" i="3" s="1"/>
  <c r="G14" i="3"/>
  <c r="K14" i="3" s="1"/>
  <c r="F14" i="3"/>
  <c r="J14" i="3" s="1"/>
  <c r="E14" i="3"/>
  <c r="I14" i="3" s="1"/>
  <c r="H13" i="3"/>
  <c r="L13" i="3" s="1"/>
  <c r="G13" i="3"/>
  <c r="K13" i="3" s="1"/>
  <c r="F13" i="3"/>
  <c r="J13" i="3" s="1"/>
  <c r="E13" i="3"/>
  <c r="I13" i="3" s="1"/>
  <c r="H12" i="3"/>
  <c r="L12" i="3" s="1"/>
  <c r="G12" i="3"/>
  <c r="K12" i="3" s="1"/>
  <c r="F12" i="3"/>
  <c r="J12" i="3" s="1"/>
  <c r="E12" i="3"/>
  <c r="I12" i="3" s="1"/>
  <c r="H11" i="3"/>
  <c r="L11" i="3" s="1"/>
  <c r="G11" i="3"/>
  <c r="K11" i="3" s="1"/>
  <c r="F11" i="3"/>
  <c r="J11" i="3" s="1"/>
  <c r="E11" i="3"/>
  <c r="I11" i="3" s="1"/>
  <c r="H10" i="3"/>
  <c r="L10" i="3" s="1"/>
  <c r="G10" i="3"/>
  <c r="K10" i="3" s="1"/>
  <c r="F10" i="3"/>
  <c r="J10" i="3" s="1"/>
  <c r="E10" i="3"/>
  <c r="I10" i="3" s="1"/>
  <c r="H9" i="3"/>
  <c r="L9" i="3" s="1"/>
  <c r="G9" i="3"/>
  <c r="K9" i="3" s="1"/>
  <c r="F9" i="3"/>
  <c r="J9" i="3" s="1"/>
  <c r="E9" i="3"/>
  <c r="I9" i="3" s="1"/>
  <c r="H8" i="3"/>
  <c r="L8" i="3" s="1"/>
  <c r="G8" i="3"/>
  <c r="K8" i="3" s="1"/>
  <c r="F8" i="3"/>
  <c r="J8" i="3" s="1"/>
  <c r="E8" i="3"/>
  <c r="I8" i="3" s="1"/>
  <c r="H7" i="3"/>
  <c r="L7" i="3" s="1"/>
  <c r="G7" i="3"/>
  <c r="K7" i="3" s="1"/>
  <c r="F7" i="3"/>
  <c r="J7" i="3" s="1"/>
  <c r="E7" i="3"/>
  <c r="I7" i="3" s="1"/>
  <c r="H6" i="3"/>
  <c r="L6" i="3" s="1"/>
  <c r="G6" i="3"/>
  <c r="K6" i="3" s="1"/>
  <c r="F6" i="3"/>
  <c r="J6" i="3" s="1"/>
  <c r="E6" i="3"/>
  <c r="I6" i="3" s="1"/>
  <c r="H5" i="3"/>
  <c r="L5" i="3" s="1"/>
  <c r="G5" i="3"/>
  <c r="K5" i="3" s="1"/>
  <c r="F5" i="3"/>
  <c r="J5" i="3" s="1"/>
  <c r="E5" i="3"/>
  <c r="I5" i="3" s="1"/>
  <c r="H4" i="3"/>
  <c r="L4" i="3" s="1"/>
  <c r="G4" i="3"/>
  <c r="K4" i="3" s="1"/>
  <c r="F4" i="3"/>
  <c r="J4" i="3" s="1"/>
  <c r="E4" i="3"/>
  <c r="I4" i="3" s="1"/>
  <c r="H3" i="3"/>
  <c r="L3" i="3" s="1"/>
  <c r="G3" i="3"/>
  <c r="K3" i="3" s="1"/>
  <c r="F3" i="3"/>
  <c r="J3" i="3" s="1"/>
  <c r="E3" i="3"/>
  <c r="I3" i="3" s="1"/>
  <c r="H2" i="3"/>
  <c r="L2" i="3" s="1"/>
  <c r="G2" i="3"/>
  <c r="K2" i="3" s="1"/>
  <c r="F2" i="3"/>
  <c r="J2" i="3" s="1"/>
  <c r="E2" i="3"/>
  <c r="I2" i="3" s="1"/>
  <c r="H126" i="2"/>
  <c r="L126" i="2" s="1"/>
  <c r="G126" i="2"/>
  <c r="K126" i="2" s="1"/>
  <c r="F126" i="2"/>
  <c r="J126" i="2" s="1"/>
  <c r="E126" i="2"/>
  <c r="I126" i="2" s="1"/>
  <c r="H125" i="2"/>
  <c r="L125" i="2" s="1"/>
  <c r="G125" i="2"/>
  <c r="K125" i="2" s="1"/>
  <c r="F125" i="2"/>
  <c r="J125" i="2" s="1"/>
  <c r="E125" i="2"/>
  <c r="I125" i="2" s="1"/>
  <c r="H124" i="2"/>
  <c r="L124" i="2" s="1"/>
  <c r="G124" i="2"/>
  <c r="K124" i="2" s="1"/>
  <c r="F124" i="2"/>
  <c r="J124" i="2" s="1"/>
  <c r="E124" i="2"/>
  <c r="I124" i="2" s="1"/>
  <c r="H123" i="2"/>
  <c r="L123" i="2" s="1"/>
  <c r="G123" i="2"/>
  <c r="K123" i="2" s="1"/>
  <c r="F123" i="2"/>
  <c r="J123" i="2" s="1"/>
  <c r="E123" i="2"/>
  <c r="I123" i="2" s="1"/>
  <c r="H122" i="2"/>
  <c r="L122" i="2" s="1"/>
  <c r="G122" i="2"/>
  <c r="K122" i="2" s="1"/>
  <c r="F122" i="2"/>
  <c r="J122" i="2" s="1"/>
  <c r="E122" i="2"/>
  <c r="I122" i="2" s="1"/>
  <c r="H121" i="2"/>
  <c r="L121" i="2" s="1"/>
  <c r="G121" i="2"/>
  <c r="K121" i="2" s="1"/>
  <c r="F121" i="2"/>
  <c r="J121" i="2" s="1"/>
  <c r="E121" i="2"/>
  <c r="I121" i="2" s="1"/>
  <c r="H120" i="2"/>
  <c r="L120" i="2" s="1"/>
  <c r="G120" i="2"/>
  <c r="K120" i="2" s="1"/>
  <c r="F120" i="2"/>
  <c r="J120" i="2" s="1"/>
  <c r="E120" i="2"/>
  <c r="I120" i="2" s="1"/>
  <c r="H119" i="2"/>
  <c r="L119" i="2" s="1"/>
  <c r="G119" i="2"/>
  <c r="K119" i="2" s="1"/>
  <c r="F119" i="2"/>
  <c r="J119" i="2" s="1"/>
  <c r="E119" i="2"/>
  <c r="I119" i="2" s="1"/>
  <c r="H118" i="2"/>
  <c r="L118" i="2" s="1"/>
  <c r="G118" i="2"/>
  <c r="K118" i="2" s="1"/>
  <c r="F118" i="2"/>
  <c r="J118" i="2" s="1"/>
  <c r="E118" i="2"/>
  <c r="I118" i="2" s="1"/>
  <c r="H117" i="2"/>
  <c r="L117" i="2" s="1"/>
  <c r="G117" i="2"/>
  <c r="K117" i="2" s="1"/>
  <c r="F117" i="2"/>
  <c r="J117" i="2" s="1"/>
  <c r="E117" i="2"/>
  <c r="I117" i="2" s="1"/>
  <c r="H116" i="2"/>
  <c r="L116" i="2" s="1"/>
  <c r="G116" i="2"/>
  <c r="K116" i="2" s="1"/>
  <c r="F116" i="2"/>
  <c r="J116" i="2" s="1"/>
  <c r="E116" i="2"/>
  <c r="I116" i="2" s="1"/>
  <c r="H115" i="2"/>
  <c r="L115" i="2" s="1"/>
  <c r="G115" i="2"/>
  <c r="K115" i="2" s="1"/>
  <c r="F115" i="2"/>
  <c r="J115" i="2" s="1"/>
  <c r="E115" i="2"/>
  <c r="I115" i="2" s="1"/>
  <c r="H114" i="2"/>
  <c r="L114" i="2" s="1"/>
  <c r="G114" i="2"/>
  <c r="K114" i="2" s="1"/>
  <c r="F114" i="2"/>
  <c r="J114" i="2" s="1"/>
  <c r="E114" i="2"/>
  <c r="I114" i="2" s="1"/>
  <c r="H113" i="2"/>
  <c r="L113" i="2" s="1"/>
  <c r="G113" i="2"/>
  <c r="K113" i="2" s="1"/>
  <c r="F113" i="2"/>
  <c r="J113" i="2" s="1"/>
  <c r="E113" i="2"/>
  <c r="I113" i="2" s="1"/>
  <c r="H112" i="2"/>
  <c r="L112" i="2" s="1"/>
  <c r="G112" i="2"/>
  <c r="K112" i="2" s="1"/>
  <c r="F112" i="2"/>
  <c r="J112" i="2" s="1"/>
  <c r="E112" i="2"/>
  <c r="I112" i="2" s="1"/>
  <c r="H111" i="2"/>
  <c r="L111" i="2" s="1"/>
  <c r="G111" i="2"/>
  <c r="K111" i="2" s="1"/>
  <c r="F111" i="2"/>
  <c r="J111" i="2" s="1"/>
  <c r="E111" i="2"/>
  <c r="I111" i="2" s="1"/>
  <c r="H110" i="2"/>
  <c r="L110" i="2" s="1"/>
  <c r="G110" i="2"/>
  <c r="K110" i="2" s="1"/>
  <c r="F110" i="2"/>
  <c r="J110" i="2" s="1"/>
  <c r="E110" i="2"/>
  <c r="I110" i="2" s="1"/>
  <c r="H109" i="2"/>
  <c r="L109" i="2" s="1"/>
  <c r="G109" i="2"/>
  <c r="K109" i="2" s="1"/>
  <c r="F109" i="2"/>
  <c r="J109" i="2" s="1"/>
  <c r="E109" i="2"/>
  <c r="I109" i="2" s="1"/>
  <c r="H108" i="2"/>
  <c r="L108" i="2" s="1"/>
  <c r="G108" i="2"/>
  <c r="K108" i="2" s="1"/>
  <c r="F108" i="2"/>
  <c r="J108" i="2" s="1"/>
  <c r="E108" i="2"/>
  <c r="I108" i="2" s="1"/>
  <c r="H107" i="2"/>
  <c r="L107" i="2" s="1"/>
  <c r="G107" i="2"/>
  <c r="K107" i="2" s="1"/>
  <c r="F107" i="2"/>
  <c r="J107" i="2" s="1"/>
  <c r="E107" i="2"/>
  <c r="I107" i="2" s="1"/>
  <c r="H106" i="2"/>
  <c r="L106" i="2" s="1"/>
  <c r="G106" i="2"/>
  <c r="K106" i="2" s="1"/>
  <c r="F106" i="2"/>
  <c r="J106" i="2" s="1"/>
  <c r="E106" i="2"/>
  <c r="I106" i="2" s="1"/>
  <c r="H105" i="2"/>
  <c r="L105" i="2" s="1"/>
  <c r="G105" i="2"/>
  <c r="K105" i="2" s="1"/>
  <c r="F105" i="2"/>
  <c r="J105" i="2" s="1"/>
  <c r="E105" i="2"/>
  <c r="I105" i="2" s="1"/>
  <c r="H104" i="2"/>
  <c r="L104" i="2" s="1"/>
  <c r="G104" i="2"/>
  <c r="K104" i="2" s="1"/>
  <c r="F104" i="2"/>
  <c r="J104" i="2" s="1"/>
  <c r="E104" i="2"/>
  <c r="I104" i="2" s="1"/>
  <c r="H103" i="2"/>
  <c r="L103" i="2" s="1"/>
  <c r="G103" i="2"/>
  <c r="K103" i="2" s="1"/>
  <c r="F103" i="2"/>
  <c r="J103" i="2" s="1"/>
  <c r="E103" i="2"/>
  <c r="I103" i="2" s="1"/>
  <c r="H102" i="2"/>
  <c r="L102" i="2" s="1"/>
  <c r="G102" i="2"/>
  <c r="K102" i="2" s="1"/>
  <c r="F102" i="2"/>
  <c r="J102" i="2" s="1"/>
  <c r="E102" i="2"/>
  <c r="I102" i="2" s="1"/>
  <c r="H101" i="2"/>
  <c r="L101" i="2" s="1"/>
  <c r="G101" i="2"/>
  <c r="K101" i="2" s="1"/>
  <c r="F101" i="2"/>
  <c r="J101" i="2" s="1"/>
  <c r="E101" i="2"/>
  <c r="I101" i="2" s="1"/>
  <c r="H100" i="2"/>
  <c r="L100" i="2" s="1"/>
  <c r="G100" i="2"/>
  <c r="K100" i="2" s="1"/>
  <c r="F100" i="2"/>
  <c r="J100" i="2" s="1"/>
  <c r="E100" i="2"/>
  <c r="I100" i="2" s="1"/>
  <c r="H99" i="2"/>
  <c r="L99" i="2" s="1"/>
  <c r="G99" i="2"/>
  <c r="K99" i="2" s="1"/>
  <c r="F99" i="2"/>
  <c r="J99" i="2" s="1"/>
  <c r="E99" i="2"/>
  <c r="I99" i="2" s="1"/>
  <c r="H98" i="2"/>
  <c r="L98" i="2" s="1"/>
  <c r="G98" i="2"/>
  <c r="K98" i="2" s="1"/>
  <c r="F98" i="2"/>
  <c r="J98" i="2" s="1"/>
  <c r="E98" i="2"/>
  <c r="I98" i="2" s="1"/>
  <c r="H97" i="2"/>
  <c r="L97" i="2" s="1"/>
  <c r="G97" i="2"/>
  <c r="K97" i="2" s="1"/>
  <c r="F97" i="2"/>
  <c r="J97" i="2" s="1"/>
  <c r="E97" i="2"/>
  <c r="I97" i="2" s="1"/>
  <c r="H96" i="2"/>
  <c r="L96" i="2" s="1"/>
  <c r="G96" i="2"/>
  <c r="K96" i="2" s="1"/>
  <c r="F96" i="2"/>
  <c r="J96" i="2" s="1"/>
  <c r="E96" i="2"/>
  <c r="I96" i="2" s="1"/>
  <c r="H95" i="2"/>
  <c r="L95" i="2" s="1"/>
  <c r="G95" i="2"/>
  <c r="K95" i="2" s="1"/>
  <c r="F95" i="2"/>
  <c r="J95" i="2" s="1"/>
  <c r="E95" i="2"/>
  <c r="I95" i="2" s="1"/>
  <c r="H94" i="2"/>
  <c r="L94" i="2" s="1"/>
  <c r="G94" i="2"/>
  <c r="K94" i="2" s="1"/>
  <c r="F94" i="2"/>
  <c r="J94" i="2" s="1"/>
  <c r="E94" i="2"/>
  <c r="I94" i="2" s="1"/>
  <c r="H93" i="2"/>
  <c r="L93" i="2" s="1"/>
  <c r="G93" i="2"/>
  <c r="K93" i="2" s="1"/>
  <c r="F93" i="2"/>
  <c r="J93" i="2" s="1"/>
  <c r="E93" i="2"/>
  <c r="I93" i="2" s="1"/>
  <c r="H92" i="2"/>
  <c r="L92" i="2" s="1"/>
  <c r="G92" i="2"/>
  <c r="K92" i="2" s="1"/>
  <c r="F92" i="2"/>
  <c r="J92" i="2" s="1"/>
  <c r="E92" i="2"/>
  <c r="I92" i="2" s="1"/>
  <c r="H91" i="2"/>
  <c r="L91" i="2" s="1"/>
  <c r="G91" i="2"/>
  <c r="K91" i="2" s="1"/>
  <c r="F91" i="2"/>
  <c r="J91" i="2" s="1"/>
  <c r="E91" i="2"/>
  <c r="I91" i="2" s="1"/>
  <c r="H90" i="2"/>
  <c r="L90" i="2" s="1"/>
  <c r="G90" i="2"/>
  <c r="K90" i="2" s="1"/>
  <c r="F90" i="2"/>
  <c r="J90" i="2" s="1"/>
  <c r="E90" i="2"/>
  <c r="I90" i="2" s="1"/>
  <c r="H89" i="2"/>
  <c r="L89" i="2" s="1"/>
  <c r="G89" i="2"/>
  <c r="K89" i="2" s="1"/>
  <c r="F89" i="2"/>
  <c r="J89" i="2" s="1"/>
  <c r="E89" i="2"/>
  <c r="I89" i="2" s="1"/>
  <c r="H88" i="2"/>
  <c r="L88" i="2" s="1"/>
  <c r="G88" i="2"/>
  <c r="K88" i="2" s="1"/>
  <c r="F88" i="2"/>
  <c r="J88" i="2" s="1"/>
  <c r="E88" i="2"/>
  <c r="I88" i="2" s="1"/>
  <c r="H87" i="2"/>
  <c r="L87" i="2" s="1"/>
  <c r="G87" i="2"/>
  <c r="K87" i="2" s="1"/>
  <c r="F87" i="2"/>
  <c r="J87" i="2" s="1"/>
  <c r="E87" i="2"/>
  <c r="I87" i="2" s="1"/>
  <c r="H86" i="2"/>
  <c r="L86" i="2" s="1"/>
  <c r="G86" i="2"/>
  <c r="K86" i="2" s="1"/>
  <c r="F86" i="2"/>
  <c r="J86" i="2" s="1"/>
  <c r="E86" i="2"/>
  <c r="I86" i="2" s="1"/>
  <c r="H85" i="2"/>
  <c r="L85" i="2" s="1"/>
  <c r="G85" i="2"/>
  <c r="K85" i="2" s="1"/>
  <c r="F85" i="2"/>
  <c r="J85" i="2" s="1"/>
  <c r="E85" i="2"/>
  <c r="I85" i="2" s="1"/>
  <c r="H84" i="2"/>
  <c r="L84" i="2" s="1"/>
  <c r="G84" i="2"/>
  <c r="K84" i="2" s="1"/>
  <c r="F84" i="2"/>
  <c r="J84" i="2" s="1"/>
  <c r="E84" i="2"/>
  <c r="I84" i="2" s="1"/>
  <c r="H83" i="2"/>
  <c r="L83" i="2" s="1"/>
  <c r="G83" i="2"/>
  <c r="K83" i="2" s="1"/>
  <c r="F83" i="2"/>
  <c r="J83" i="2" s="1"/>
  <c r="E83" i="2"/>
  <c r="I83" i="2" s="1"/>
  <c r="H82" i="2"/>
  <c r="L82" i="2" s="1"/>
  <c r="G82" i="2"/>
  <c r="K82" i="2" s="1"/>
  <c r="F82" i="2"/>
  <c r="J82" i="2" s="1"/>
  <c r="E82" i="2"/>
  <c r="I82" i="2" s="1"/>
  <c r="H81" i="2"/>
  <c r="L81" i="2" s="1"/>
  <c r="G81" i="2"/>
  <c r="K81" i="2" s="1"/>
  <c r="F81" i="2"/>
  <c r="J81" i="2" s="1"/>
  <c r="E81" i="2"/>
  <c r="I81" i="2" s="1"/>
  <c r="H80" i="2"/>
  <c r="L80" i="2" s="1"/>
  <c r="G80" i="2"/>
  <c r="K80" i="2" s="1"/>
  <c r="F80" i="2"/>
  <c r="J80" i="2" s="1"/>
  <c r="E80" i="2"/>
  <c r="I80" i="2" s="1"/>
  <c r="H79" i="2"/>
  <c r="L79" i="2" s="1"/>
  <c r="G79" i="2"/>
  <c r="K79" i="2" s="1"/>
  <c r="F79" i="2"/>
  <c r="J79" i="2" s="1"/>
  <c r="E79" i="2"/>
  <c r="I79" i="2" s="1"/>
  <c r="H78" i="2"/>
  <c r="L78" i="2" s="1"/>
  <c r="G78" i="2"/>
  <c r="K78" i="2" s="1"/>
  <c r="F78" i="2"/>
  <c r="J78" i="2" s="1"/>
  <c r="E78" i="2"/>
  <c r="I78" i="2" s="1"/>
  <c r="H77" i="2"/>
  <c r="L77" i="2" s="1"/>
  <c r="G77" i="2"/>
  <c r="K77" i="2" s="1"/>
  <c r="F77" i="2"/>
  <c r="J77" i="2" s="1"/>
  <c r="E77" i="2"/>
  <c r="I77" i="2" s="1"/>
  <c r="H76" i="2"/>
  <c r="L76" i="2" s="1"/>
  <c r="G76" i="2"/>
  <c r="K76" i="2" s="1"/>
  <c r="F76" i="2"/>
  <c r="J76" i="2" s="1"/>
  <c r="E76" i="2"/>
  <c r="I76" i="2" s="1"/>
  <c r="H75" i="2"/>
  <c r="L75" i="2" s="1"/>
  <c r="G75" i="2"/>
  <c r="K75" i="2" s="1"/>
  <c r="F75" i="2"/>
  <c r="J75" i="2" s="1"/>
  <c r="E75" i="2"/>
  <c r="I75" i="2" s="1"/>
  <c r="H74" i="2"/>
  <c r="L74" i="2" s="1"/>
  <c r="G74" i="2"/>
  <c r="K74" i="2" s="1"/>
  <c r="F74" i="2"/>
  <c r="J74" i="2" s="1"/>
  <c r="E74" i="2"/>
  <c r="I74" i="2" s="1"/>
  <c r="H73" i="2"/>
  <c r="L73" i="2" s="1"/>
  <c r="G73" i="2"/>
  <c r="K73" i="2" s="1"/>
  <c r="F73" i="2"/>
  <c r="J73" i="2" s="1"/>
  <c r="E73" i="2"/>
  <c r="I73" i="2" s="1"/>
  <c r="H72" i="2"/>
  <c r="L72" i="2" s="1"/>
  <c r="G72" i="2"/>
  <c r="K72" i="2" s="1"/>
  <c r="F72" i="2"/>
  <c r="J72" i="2" s="1"/>
  <c r="E72" i="2"/>
  <c r="I72" i="2" s="1"/>
  <c r="H71" i="2"/>
  <c r="L71" i="2" s="1"/>
  <c r="G71" i="2"/>
  <c r="K71" i="2" s="1"/>
  <c r="F71" i="2"/>
  <c r="J71" i="2" s="1"/>
  <c r="E71" i="2"/>
  <c r="I71" i="2" s="1"/>
  <c r="H70" i="2"/>
  <c r="L70" i="2" s="1"/>
  <c r="G70" i="2"/>
  <c r="K70" i="2" s="1"/>
  <c r="F70" i="2"/>
  <c r="J70" i="2" s="1"/>
  <c r="E70" i="2"/>
  <c r="I70" i="2" s="1"/>
  <c r="H69" i="2"/>
  <c r="L69" i="2" s="1"/>
  <c r="G69" i="2"/>
  <c r="K69" i="2" s="1"/>
  <c r="F69" i="2"/>
  <c r="J69" i="2" s="1"/>
  <c r="E69" i="2"/>
  <c r="I69" i="2" s="1"/>
  <c r="H68" i="2"/>
  <c r="L68" i="2" s="1"/>
  <c r="G68" i="2"/>
  <c r="K68" i="2" s="1"/>
  <c r="F68" i="2"/>
  <c r="J68" i="2" s="1"/>
  <c r="E68" i="2"/>
  <c r="I68" i="2" s="1"/>
  <c r="H67" i="2"/>
  <c r="L67" i="2" s="1"/>
  <c r="G67" i="2"/>
  <c r="K67" i="2" s="1"/>
  <c r="F67" i="2"/>
  <c r="J67" i="2" s="1"/>
  <c r="E67" i="2"/>
  <c r="I67" i="2" s="1"/>
  <c r="H66" i="2"/>
  <c r="L66" i="2" s="1"/>
  <c r="G66" i="2"/>
  <c r="K66" i="2" s="1"/>
  <c r="F66" i="2"/>
  <c r="J66" i="2" s="1"/>
  <c r="E66" i="2"/>
  <c r="I66" i="2" s="1"/>
  <c r="H65" i="2"/>
  <c r="L65" i="2" s="1"/>
  <c r="G65" i="2"/>
  <c r="K65" i="2" s="1"/>
  <c r="F65" i="2"/>
  <c r="J65" i="2" s="1"/>
  <c r="E65" i="2"/>
  <c r="I65" i="2" s="1"/>
  <c r="H64" i="2"/>
  <c r="L64" i="2" s="1"/>
  <c r="G64" i="2"/>
  <c r="K64" i="2" s="1"/>
  <c r="F64" i="2"/>
  <c r="J64" i="2" s="1"/>
  <c r="E64" i="2"/>
  <c r="I64" i="2" s="1"/>
  <c r="H63" i="2"/>
  <c r="L63" i="2" s="1"/>
  <c r="G63" i="2"/>
  <c r="K63" i="2" s="1"/>
  <c r="F63" i="2"/>
  <c r="J63" i="2" s="1"/>
  <c r="E63" i="2"/>
  <c r="I63" i="2" s="1"/>
  <c r="H62" i="2"/>
  <c r="L62" i="2" s="1"/>
  <c r="G62" i="2"/>
  <c r="K62" i="2" s="1"/>
  <c r="F62" i="2"/>
  <c r="J62" i="2" s="1"/>
  <c r="E62" i="2"/>
  <c r="I62" i="2" s="1"/>
  <c r="H61" i="2"/>
  <c r="L61" i="2" s="1"/>
  <c r="G61" i="2"/>
  <c r="K61" i="2" s="1"/>
  <c r="F61" i="2"/>
  <c r="J61" i="2" s="1"/>
  <c r="E61" i="2"/>
  <c r="I61" i="2" s="1"/>
  <c r="H60" i="2"/>
  <c r="L60" i="2" s="1"/>
  <c r="G60" i="2"/>
  <c r="K60" i="2" s="1"/>
  <c r="F60" i="2"/>
  <c r="J60" i="2" s="1"/>
  <c r="E60" i="2"/>
  <c r="I60" i="2" s="1"/>
  <c r="H59" i="2"/>
  <c r="L59" i="2" s="1"/>
  <c r="G59" i="2"/>
  <c r="K59" i="2" s="1"/>
  <c r="F59" i="2"/>
  <c r="J59" i="2" s="1"/>
  <c r="E59" i="2"/>
  <c r="I59" i="2" s="1"/>
  <c r="H58" i="2"/>
  <c r="L58" i="2" s="1"/>
  <c r="G58" i="2"/>
  <c r="K58" i="2" s="1"/>
  <c r="F58" i="2"/>
  <c r="J58" i="2" s="1"/>
  <c r="E58" i="2"/>
  <c r="I58" i="2" s="1"/>
  <c r="H57" i="2"/>
  <c r="L57" i="2" s="1"/>
  <c r="G57" i="2"/>
  <c r="K57" i="2" s="1"/>
  <c r="F57" i="2"/>
  <c r="J57" i="2" s="1"/>
  <c r="E57" i="2"/>
  <c r="I57" i="2" s="1"/>
  <c r="H56" i="2"/>
  <c r="L56" i="2" s="1"/>
  <c r="G56" i="2"/>
  <c r="K56" i="2" s="1"/>
  <c r="F56" i="2"/>
  <c r="J56" i="2" s="1"/>
  <c r="E56" i="2"/>
  <c r="I56" i="2" s="1"/>
  <c r="H55" i="2"/>
  <c r="L55" i="2" s="1"/>
  <c r="G55" i="2"/>
  <c r="K55" i="2" s="1"/>
  <c r="F55" i="2"/>
  <c r="J55" i="2" s="1"/>
  <c r="E55" i="2"/>
  <c r="I55" i="2" s="1"/>
  <c r="H54" i="2"/>
  <c r="L54" i="2" s="1"/>
  <c r="G54" i="2"/>
  <c r="K54" i="2" s="1"/>
  <c r="F54" i="2"/>
  <c r="J54" i="2" s="1"/>
  <c r="E54" i="2"/>
  <c r="I54" i="2" s="1"/>
  <c r="H53" i="2"/>
  <c r="L53" i="2" s="1"/>
  <c r="G53" i="2"/>
  <c r="K53" i="2" s="1"/>
  <c r="F53" i="2"/>
  <c r="J53" i="2" s="1"/>
  <c r="E53" i="2"/>
  <c r="I53" i="2" s="1"/>
  <c r="H52" i="2"/>
  <c r="L52" i="2" s="1"/>
  <c r="G52" i="2"/>
  <c r="K52" i="2" s="1"/>
  <c r="F52" i="2"/>
  <c r="J52" i="2" s="1"/>
  <c r="E52" i="2"/>
  <c r="I52" i="2" s="1"/>
  <c r="H51" i="2"/>
  <c r="L51" i="2" s="1"/>
  <c r="G51" i="2"/>
  <c r="K51" i="2" s="1"/>
  <c r="F51" i="2"/>
  <c r="J51" i="2" s="1"/>
  <c r="E51" i="2"/>
  <c r="I51" i="2" s="1"/>
  <c r="H50" i="2"/>
  <c r="L50" i="2" s="1"/>
  <c r="G50" i="2"/>
  <c r="K50" i="2" s="1"/>
  <c r="F50" i="2"/>
  <c r="J50" i="2" s="1"/>
  <c r="E50" i="2"/>
  <c r="I50" i="2" s="1"/>
  <c r="H49" i="2"/>
  <c r="L49" i="2" s="1"/>
  <c r="G49" i="2"/>
  <c r="K49" i="2" s="1"/>
  <c r="F49" i="2"/>
  <c r="J49" i="2" s="1"/>
  <c r="E49" i="2"/>
  <c r="I49" i="2" s="1"/>
  <c r="H48" i="2"/>
  <c r="L48" i="2" s="1"/>
  <c r="G48" i="2"/>
  <c r="K48" i="2" s="1"/>
  <c r="F48" i="2"/>
  <c r="J48" i="2" s="1"/>
  <c r="E48" i="2"/>
  <c r="I48" i="2" s="1"/>
  <c r="H47" i="2"/>
  <c r="L47" i="2" s="1"/>
  <c r="G47" i="2"/>
  <c r="K47" i="2" s="1"/>
  <c r="F47" i="2"/>
  <c r="J47" i="2" s="1"/>
  <c r="E47" i="2"/>
  <c r="I47" i="2" s="1"/>
  <c r="H46" i="2"/>
  <c r="L46" i="2" s="1"/>
  <c r="G46" i="2"/>
  <c r="K46" i="2" s="1"/>
  <c r="F46" i="2"/>
  <c r="J46" i="2" s="1"/>
  <c r="E46" i="2"/>
  <c r="I46" i="2" s="1"/>
  <c r="H45" i="2"/>
  <c r="L45" i="2" s="1"/>
  <c r="G45" i="2"/>
  <c r="K45" i="2" s="1"/>
  <c r="F45" i="2"/>
  <c r="J45" i="2" s="1"/>
  <c r="E45" i="2"/>
  <c r="I45" i="2" s="1"/>
  <c r="H44" i="2"/>
  <c r="L44" i="2" s="1"/>
  <c r="G44" i="2"/>
  <c r="K44" i="2" s="1"/>
  <c r="F44" i="2"/>
  <c r="J44" i="2" s="1"/>
  <c r="E44" i="2"/>
  <c r="I44" i="2" s="1"/>
  <c r="H43" i="2"/>
  <c r="L43" i="2" s="1"/>
  <c r="G43" i="2"/>
  <c r="K43" i="2" s="1"/>
  <c r="F43" i="2"/>
  <c r="J43" i="2" s="1"/>
  <c r="E43" i="2"/>
  <c r="I43" i="2" s="1"/>
  <c r="H42" i="2"/>
  <c r="L42" i="2" s="1"/>
  <c r="G42" i="2"/>
  <c r="K42" i="2" s="1"/>
  <c r="F42" i="2"/>
  <c r="J42" i="2" s="1"/>
  <c r="E42" i="2"/>
  <c r="I42" i="2" s="1"/>
  <c r="H41" i="2"/>
  <c r="L41" i="2" s="1"/>
  <c r="G41" i="2"/>
  <c r="K41" i="2" s="1"/>
  <c r="F41" i="2"/>
  <c r="J41" i="2" s="1"/>
  <c r="E41" i="2"/>
  <c r="I41" i="2" s="1"/>
  <c r="H40" i="2"/>
  <c r="L40" i="2" s="1"/>
  <c r="G40" i="2"/>
  <c r="K40" i="2" s="1"/>
  <c r="F40" i="2"/>
  <c r="J40" i="2" s="1"/>
  <c r="E40" i="2"/>
  <c r="I40" i="2" s="1"/>
  <c r="H39" i="2"/>
  <c r="L39" i="2" s="1"/>
  <c r="G39" i="2"/>
  <c r="K39" i="2" s="1"/>
  <c r="F39" i="2"/>
  <c r="J39" i="2" s="1"/>
  <c r="E39" i="2"/>
  <c r="I39" i="2" s="1"/>
  <c r="H38" i="2"/>
  <c r="L38" i="2" s="1"/>
  <c r="G38" i="2"/>
  <c r="K38" i="2" s="1"/>
  <c r="F38" i="2"/>
  <c r="J38" i="2" s="1"/>
  <c r="E38" i="2"/>
  <c r="I38" i="2" s="1"/>
  <c r="H37" i="2"/>
  <c r="L37" i="2" s="1"/>
  <c r="G37" i="2"/>
  <c r="K37" i="2" s="1"/>
  <c r="F37" i="2"/>
  <c r="J37" i="2" s="1"/>
  <c r="E37" i="2"/>
  <c r="I37" i="2" s="1"/>
  <c r="H36" i="2"/>
  <c r="L36" i="2" s="1"/>
  <c r="G36" i="2"/>
  <c r="K36" i="2" s="1"/>
  <c r="F36" i="2"/>
  <c r="J36" i="2" s="1"/>
  <c r="E36" i="2"/>
  <c r="I36" i="2" s="1"/>
  <c r="H35" i="2"/>
  <c r="L35" i="2" s="1"/>
  <c r="G35" i="2"/>
  <c r="K35" i="2" s="1"/>
  <c r="F35" i="2"/>
  <c r="J35" i="2" s="1"/>
  <c r="E35" i="2"/>
  <c r="I35" i="2" s="1"/>
  <c r="H34" i="2"/>
  <c r="L34" i="2" s="1"/>
  <c r="G34" i="2"/>
  <c r="K34" i="2" s="1"/>
  <c r="F34" i="2"/>
  <c r="J34" i="2" s="1"/>
  <c r="E34" i="2"/>
  <c r="I34" i="2" s="1"/>
  <c r="H33" i="2"/>
  <c r="L33" i="2" s="1"/>
  <c r="G33" i="2"/>
  <c r="K33" i="2" s="1"/>
  <c r="F33" i="2"/>
  <c r="J33" i="2" s="1"/>
  <c r="E33" i="2"/>
  <c r="I33" i="2" s="1"/>
  <c r="H32" i="2"/>
  <c r="L32" i="2" s="1"/>
  <c r="G32" i="2"/>
  <c r="K32" i="2" s="1"/>
  <c r="F32" i="2"/>
  <c r="J32" i="2" s="1"/>
  <c r="E32" i="2"/>
  <c r="I32" i="2" s="1"/>
  <c r="H31" i="2"/>
  <c r="L31" i="2" s="1"/>
  <c r="G31" i="2"/>
  <c r="K31" i="2" s="1"/>
  <c r="F31" i="2"/>
  <c r="J31" i="2" s="1"/>
  <c r="E31" i="2"/>
  <c r="I31" i="2" s="1"/>
  <c r="H30" i="2"/>
  <c r="L30" i="2" s="1"/>
  <c r="G30" i="2"/>
  <c r="K30" i="2" s="1"/>
  <c r="F30" i="2"/>
  <c r="J30" i="2" s="1"/>
  <c r="E30" i="2"/>
  <c r="I30" i="2" s="1"/>
  <c r="H29" i="2"/>
  <c r="L29" i="2" s="1"/>
  <c r="G29" i="2"/>
  <c r="K29" i="2" s="1"/>
  <c r="F29" i="2"/>
  <c r="J29" i="2" s="1"/>
  <c r="E29" i="2"/>
  <c r="I29" i="2" s="1"/>
  <c r="H28" i="2"/>
  <c r="L28" i="2" s="1"/>
  <c r="G28" i="2"/>
  <c r="K28" i="2" s="1"/>
  <c r="F28" i="2"/>
  <c r="J28" i="2" s="1"/>
  <c r="E28" i="2"/>
  <c r="I28" i="2" s="1"/>
  <c r="H27" i="2"/>
  <c r="L27" i="2" s="1"/>
  <c r="G27" i="2"/>
  <c r="K27" i="2" s="1"/>
  <c r="F27" i="2"/>
  <c r="J27" i="2" s="1"/>
  <c r="E27" i="2"/>
  <c r="I27" i="2" s="1"/>
  <c r="H26" i="2"/>
  <c r="L26" i="2" s="1"/>
  <c r="G26" i="2"/>
  <c r="K26" i="2" s="1"/>
  <c r="F26" i="2"/>
  <c r="J26" i="2" s="1"/>
  <c r="E26" i="2"/>
  <c r="I26" i="2" s="1"/>
  <c r="H25" i="2"/>
  <c r="L25" i="2" s="1"/>
  <c r="G25" i="2"/>
  <c r="K25" i="2" s="1"/>
  <c r="F25" i="2"/>
  <c r="J25" i="2" s="1"/>
  <c r="E25" i="2"/>
  <c r="I25" i="2" s="1"/>
  <c r="H24" i="2"/>
  <c r="L24" i="2" s="1"/>
  <c r="G24" i="2"/>
  <c r="K24" i="2" s="1"/>
  <c r="F24" i="2"/>
  <c r="J24" i="2" s="1"/>
  <c r="E24" i="2"/>
  <c r="I24" i="2" s="1"/>
  <c r="H23" i="2"/>
  <c r="L23" i="2" s="1"/>
  <c r="G23" i="2"/>
  <c r="K23" i="2" s="1"/>
  <c r="F23" i="2"/>
  <c r="J23" i="2" s="1"/>
  <c r="E23" i="2"/>
  <c r="I23" i="2" s="1"/>
  <c r="H22" i="2"/>
  <c r="L22" i="2" s="1"/>
  <c r="G22" i="2"/>
  <c r="K22" i="2" s="1"/>
  <c r="F22" i="2"/>
  <c r="J22" i="2" s="1"/>
  <c r="E22" i="2"/>
  <c r="I22" i="2" s="1"/>
  <c r="H21" i="2"/>
  <c r="L21" i="2" s="1"/>
  <c r="G21" i="2"/>
  <c r="K21" i="2" s="1"/>
  <c r="F21" i="2"/>
  <c r="J21" i="2" s="1"/>
  <c r="E21" i="2"/>
  <c r="I21" i="2" s="1"/>
  <c r="H20" i="2"/>
  <c r="L20" i="2" s="1"/>
  <c r="G20" i="2"/>
  <c r="K20" i="2" s="1"/>
  <c r="F20" i="2"/>
  <c r="J20" i="2" s="1"/>
  <c r="E20" i="2"/>
  <c r="I20" i="2" s="1"/>
  <c r="H19" i="2"/>
  <c r="L19" i="2" s="1"/>
  <c r="G19" i="2"/>
  <c r="K19" i="2" s="1"/>
  <c r="F19" i="2"/>
  <c r="J19" i="2" s="1"/>
  <c r="E19" i="2"/>
  <c r="I19" i="2" s="1"/>
  <c r="H18" i="2"/>
  <c r="L18" i="2" s="1"/>
  <c r="G18" i="2"/>
  <c r="K18" i="2" s="1"/>
  <c r="F18" i="2"/>
  <c r="J18" i="2" s="1"/>
  <c r="E18" i="2"/>
  <c r="I18" i="2" s="1"/>
  <c r="H17" i="2"/>
  <c r="L17" i="2" s="1"/>
  <c r="G17" i="2"/>
  <c r="K17" i="2" s="1"/>
  <c r="F17" i="2"/>
  <c r="J17" i="2" s="1"/>
  <c r="E17" i="2"/>
  <c r="I17" i="2" s="1"/>
  <c r="H16" i="2"/>
  <c r="L16" i="2" s="1"/>
  <c r="G16" i="2"/>
  <c r="K16" i="2" s="1"/>
  <c r="F16" i="2"/>
  <c r="J16" i="2" s="1"/>
  <c r="E16" i="2"/>
  <c r="I16" i="2" s="1"/>
  <c r="H15" i="2"/>
  <c r="L15" i="2" s="1"/>
  <c r="G15" i="2"/>
  <c r="K15" i="2" s="1"/>
  <c r="F15" i="2"/>
  <c r="J15" i="2" s="1"/>
  <c r="E15" i="2"/>
  <c r="I15" i="2" s="1"/>
  <c r="H14" i="2"/>
  <c r="L14" i="2" s="1"/>
  <c r="G14" i="2"/>
  <c r="K14" i="2" s="1"/>
  <c r="F14" i="2"/>
  <c r="J14" i="2" s="1"/>
  <c r="E14" i="2"/>
  <c r="I14" i="2" s="1"/>
  <c r="H13" i="2"/>
  <c r="L13" i="2" s="1"/>
  <c r="G13" i="2"/>
  <c r="K13" i="2" s="1"/>
  <c r="F13" i="2"/>
  <c r="J13" i="2" s="1"/>
  <c r="E13" i="2"/>
  <c r="I13" i="2" s="1"/>
  <c r="H12" i="2"/>
  <c r="L12" i="2" s="1"/>
  <c r="G12" i="2"/>
  <c r="K12" i="2" s="1"/>
  <c r="F12" i="2"/>
  <c r="J12" i="2" s="1"/>
  <c r="E12" i="2"/>
  <c r="I12" i="2" s="1"/>
  <c r="H11" i="2"/>
  <c r="L11" i="2" s="1"/>
  <c r="G11" i="2"/>
  <c r="K11" i="2" s="1"/>
  <c r="F11" i="2"/>
  <c r="J11" i="2" s="1"/>
  <c r="E11" i="2"/>
  <c r="I11" i="2" s="1"/>
  <c r="H10" i="2"/>
  <c r="L10" i="2" s="1"/>
  <c r="G10" i="2"/>
  <c r="K10" i="2" s="1"/>
  <c r="F10" i="2"/>
  <c r="J10" i="2" s="1"/>
  <c r="E10" i="2"/>
  <c r="I10" i="2" s="1"/>
  <c r="H9" i="2"/>
  <c r="L9" i="2" s="1"/>
  <c r="G9" i="2"/>
  <c r="K9" i="2" s="1"/>
  <c r="F9" i="2"/>
  <c r="J9" i="2" s="1"/>
  <c r="E9" i="2"/>
  <c r="I9" i="2" s="1"/>
  <c r="H8" i="2"/>
  <c r="L8" i="2" s="1"/>
  <c r="G8" i="2"/>
  <c r="K8" i="2" s="1"/>
  <c r="F8" i="2"/>
  <c r="J8" i="2" s="1"/>
  <c r="E8" i="2"/>
  <c r="I8" i="2" s="1"/>
  <c r="H7" i="2"/>
  <c r="L7" i="2" s="1"/>
  <c r="G7" i="2"/>
  <c r="K7" i="2" s="1"/>
  <c r="F7" i="2"/>
  <c r="J7" i="2" s="1"/>
  <c r="E7" i="2"/>
  <c r="I7" i="2" s="1"/>
  <c r="H6" i="2"/>
  <c r="L6" i="2" s="1"/>
  <c r="G6" i="2"/>
  <c r="K6" i="2" s="1"/>
  <c r="F6" i="2"/>
  <c r="J6" i="2" s="1"/>
  <c r="E6" i="2"/>
  <c r="I6" i="2" s="1"/>
  <c r="H5" i="2"/>
  <c r="L5" i="2" s="1"/>
  <c r="G5" i="2"/>
  <c r="K5" i="2" s="1"/>
  <c r="F5" i="2"/>
  <c r="J5" i="2" s="1"/>
  <c r="E5" i="2"/>
  <c r="I5" i="2" s="1"/>
  <c r="H4" i="2"/>
  <c r="L4" i="2" s="1"/>
  <c r="G4" i="2"/>
  <c r="K4" i="2" s="1"/>
  <c r="F4" i="2"/>
  <c r="J4" i="2" s="1"/>
  <c r="E4" i="2"/>
  <c r="I4" i="2" s="1"/>
  <c r="H3" i="2"/>
  <c r="L3" i="2" s="1"/>
  <c r="G3" i="2"/>
  <c r="K3" i="2" s="1"/>
  <c r="F3" i="2"/>
  <c r="J3" i="2" s="1"/>
  <c r="E3" i="2"/>
  <c r="I3" i="2" s="1"/>
  <c r="H2" i="2"/>
  <c r="L2" i="2" s="1"/>
  <c r="G2" i="2"/>
  <c r="K2" i="2" s="1"/>
  <c r="F2" i="2"/>
  <c r="J2" i="2" s="1"/>
  <c r="E2" i="2"/>
  <c r="I2" i="2" s="1"/>
  <c r="M120" i="4" l="1"/>
  <c r="M88" i="4"/>
  <c r="M89" i="4"/>
  <c r="M90" i="4"/>
  <c r="M11" i="4"/>
  <c r="M69" i="4"/>
  <c r="M81" i="4"/>
  <c r="M101" i="4"/>
  <c r="M102" i="4"/>
  <c r="M43" i="4"/>
  <c r="M111" i="5"/>
  <c r="M59" i="5"/>
  <c r="M103" i="5"/>
  <c r="M89" i="5"/>
  <c r="M27" i="5"/>
  <c r="M29" i="5"/>
  <c r="M75" i="5"/>
  <c r="M63" i="5"/>
  <c r="M73" i="5"/>
  <c r="M79" i="5"/>
  <c r="M11" i="5"/>
  <c r="M13" i="5"/>
  <c r="M43" i="5"/>
  <c r="M45" i="5"/>
  <c r="M69" i="5"/>
  <c r="M119" i="5"/>
  <c r="M123" i="5"/>
  <c r="M95" i="5"/>
  <c r="M8" i="5"/>
  <c r="M24" i="5"/>
  <c r="M40" i="5"/>
  <c r="M56" i="5"/>
  <c r="M107" i="5"/>
  <c r="M115" i="5"/>
  <c r="M4" i="5"/>
  <c r="M5" i="5"/>
  <c r="M10" i="5"/>
  <c r="M20" i="5"/>
  <c r="M21" i="5"/>
  <c r="M26" i="5"/>
  <c r="M36" i="5"/>
  <c r="M37" i="5"/>
  <c r="M42" i="5"/>
  <c r="M52" i="5"/>
  <c r="M53" i="5"/>
  <c r="M58" i="5"/>
  <c r="M61" i="5"/>
  <c r="M67" i="5"/>
  <c r="M71" i="5"/>
  <c r="M77" i="5"/>
  <c r="M83" i="5"/>
  <c r="M87" i="5"/>
  <c r="M93" i="5"/>
  <c r="M99" i="5"/>
  <c r="M117" i="5"/>
  <c r="M15" i="5"/>
  <c r="M16" i="5"/>
  <c r="M31" i="5"/>
  <c r="M32" i="5"/>
  <c r="M47" i="5"/>
  <c r="M48" i="5"/>
  <c r="M113" i="5"/>
  <c r="M2" i="5"/>
  <c r="M18" i="5"/>
  <c r="M34" i="5"/>
  <c r="M50" i="5"/>
  <c r="M85" i="5"/>
  <c r="M91" i="5"/>
  <c r="M101" i="5"/>
  <c r="M105" i="5"/>
  <c r="M110" i="5"/>
  <c r="M120" i="5"/>
  <c r="M123" i="3"/>
  <c r="M75" i="3"/>
  <c r="M79" i="3"/>
  <c r="M98" i="3"/>
  <c r="M85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66" i="3"/>
  <c r="M26" i="3"/>
  <c r="M29" i="3"/>
  <c r="M50" i="3"/>
  <c r="M51" i="3"/>
  <c r="M87" i="3"/>
  <c r="M88" i="3"/>
  <c r="M99" i="3"/>
  <c r="M101" i="3"/>
  <c r="M114" i="3"/>
  <c r="M22" i="3"/>
  <c r="M30" i="3"/>
  <c r="M32" i="3"/>
  <c r="M38" i="3"/>
  <c r="M42" i="3"/>
  <c r="M45" i="3"/>
  <c r="M69" i="3"/>
  <c r="M82" i="3"/>
  <c r="M91" i="3"/>
  <c r="M95" i="3"/>
  <c r="M104" i="3"/>
  <c r="M117" i="3"/>
  <c r="M34" i="3"/>
  <c r="M35" i="3"/>
  <c r="M46" i="3"/>
  <c r="M48" i="3"/>
  <c r="M54" i="3"/>
  <c r="M58" i="3"/>
  <c r="M60" i="3"/>
  <c r="M63" i="3"/>
  <c r="M71" i="3"/>
  <c r="M72" i="3"/>
  <c r="M107" i="3"/>
  <c r="M111" i="3"/>
  <c r="M120" i="3"/>
  <c r="M21" i="3"/>
  <c r="M19" i="3"/>
  <c r="M24" i="3"/>
  <c r="M33" i="3"/>
  <c r="M36" i="3"/>
  <c r="M39" i="3"/>
  <c r="M49" i="3"/>
  <c r="M52" i="3"/>
  <c r="M55" i="3"/>
  <c r="M115" i="3"/>
  <c r="M27" i="3"/>
  <c r="M37" i="3"/>
  <c r="M40" i="3"/>
  <c r="M43" i="3"/>
  <c r="M53" i="3"/>
  <c r="M56" i="3"/>
  <c r="M59" i="3"/>
  <c r="M67" i="3"/>
  <c r="M83" i="3"/>
  <c r="M119" i="3"/>
  <c r="M20" i="3"/>
  <c r="M23" i="3"/>
  <c r="M25" i="3"/>
  <c r="M28" i="3"/>
  <c r="M31" i="3"/>
  <c r="M41" i="3"/>
  <c r="M44" i="3"/>
  <c r="M47" i="3"/>
  <c r="M57" i="3"/>
  <c r="M103" i="3"/>
  <c r="M70" i="3"/>
  <c r="M73" i="3"/>
  <c r="M76" i="3"/>
  <c r="M86" i="3"/>
  <c r="M89" i="3"/>
  <c r="M92" i="3"/>
  <c r="M102" i="3"/>
  <c r="M105" i="3"/>
  <c r="M108" i="3"/>
  <c r="M118" i="3"/>
  <c r="M121" i="3"/>
  <c r="M124" i="3"/>
  <c r="M61" i="3"/>
  <c r="M64" i="3"/>
  <c r="M74" i="3"/>
  <c r="M77" i="3"/>
  <c r="M80" i="3"/>
  <c r="M90" i="3"/>
  <c r="M93" i="3"/>
  <c r="M96" i="3"/>
  <c r="M106" i="3"/>
  <c r="M109" i="3"/>
  <c r="M112" i="3"/>
  <c r="M122" i="3"/>
  <c r="M125" i="3"/>
  <c r="M62" i="3"/>
  <c r="M65" i="3"/>
  <c r="M68" i="3"/>
  <c r="M78" i="3"/>
  <c r="M81" i="3"/>
  <c r="M84" i="3"/>
  <c r="M94" i="3"/>
  <c r="M97" i="3"/>
  <c r="M100" i="3"/>
  <c r="M110" i="3"/>
  <c r="M113" i="3"/>
  <c r="M116" i="3"/>
  <c r="M126" i="3"/>
  <c r="M36" i="2"/>
  <c r="M37" i="2"/>
  <c r="M65" i="2"/>
  <c r="M66" i="2"/>
  <c r="M67" i="2"/>
  <c r="M90" i="2"/>
  <c r="M91" i="2"/>
  <c r="M56" i="2"/>
  <c r="M57" i="2"/>
  <c r="M58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71" i="2"/>
  <c r="M106" i="2"/>
  <c r="M107" i="2"/>
  <c r="M118" i="2"/>
  <c r="M120" i="2"/>
  <c r="M33" i="2"/>
  <c r="M39" i="2"/>
  <c r="M53" i="2"/>
  <c r="M62" i="2"/>
  <c r="M74" i="2"/>
  <c r="M81" i="2"/>
  <c r="M83" i="2"/>
  <c r="M87" i="2"/>
  <c r="M93" i="2"/>
  <c r="M102" i="2"/>
  <c r="M104" i="2"/>
  <c r="M109" i="2"/>
  <c r="M44" i="2"/>
  <c r="M45" i="2"/>
  <c r="M50" i="2"/>
  <c r="M55" i="2"/>
  <c r="M78" i="2"/>
  <c r="M98" i="2"/>
  <c r="M114" i="2"/>
  <c r="M115" i="2"/>
  <c r="M122" i="2"/>
  <c r="M123" i="2"/>
  <c r="M48" i="2"/>
  <c r="M52" i="2"/>
  <c r="M61" i="2"/>
  <c r="M82" i="2"/>
  <c r="M86" i="2"/>
  <c r="M103" i="2"/>
  <c r="M42" i="2"/>
  <c r="M47" i="2"/>
  <c r="M79" i="2"/>
  <c r="M94" i="2"/>
  <c r="M95" i="2"/>
  <c r="M96" i="2"/>
  <c r="M99" i="2"/>
  <c r="M101" i="2"/>
  <c r="M110" i="2"/>
  <c r="M111" i="2"/>
  <c r="M112" i="2"/>
  <c r="M125" i="2"/>
  <c r="M126" i="2"/>
  <c r="M29" i="2"/>
  <c r="M24" i="2"/>
  <c r="M26" i="2"/>
  <c r="M28" i="2"/>
  <c r="M31" i="2"/>
  <c r="M34" i="2"/>
  <c r="M63" i="2"/>
  <c r="M77" i="2"/>
  <c r="M23" i="2"/>
  <c r="M25" i="2"/>
  <c r="M27" i="2"/>
  <c r="M30" i="2"/>
  <c r="M32" i="2"/>
  <c r="M49" i="2"/>
  <c r="M40" i="2"/>
  <c r="M41" i="2"/>
  <c r="M69" i="2"/>
  <c r="M70" i="2"/>
  <c r="M68" i="2"/>
  <c r="M35" i="2"/>
  <c r="M38" i="2"/>
  <c r="M43" i="2"/>
  <c r="M46" i="2"/>
  <c r="M51" i="2"/>
  <c r="M54" i="2"/>
  <c r="M59" i="2"/>
  <c r="M73" i="2"/>
  <c r="M75" i="2"/>
  <c r="M119" i="2"/>
  <c r="M84" i="2"/>
  <c r="M72" i="2"/>
  <c r="M85" i="2"/>
  <c r="M88" i="2"/>
  <c r="M117" i="2"/>
  <c r="M64" i="2"/>
  <c r="M80" i="2"/>
  <c r="M89" i="2"/>
  <c r="M92" i="2"/>
  <c r="M97" i="2"/>
  <c r="M100" i="2"/>
  <c r="M105" i="2"/>
  <c r="M108" i="2"/>
  <c r="M113" i="2"/>
  <c r="M116" i="2"/>
  <c r="M121" i="2"/>
  <c r="M124" i="2"/>
  <c r="M60" i="2"/>
  <c r="M76" i="2"/>
  <c r="M12" i="5"/>
  <c r="M28" i="5"/>
  <c r="M44" i="5"/>
  <c r="M7" i="5"/>
  <c r="M23" i="5"/>
  <c r="M39" i="5"/>
  <c r="M55" i="5"/>
  <c r="M3" i="5"/>
  <c r="M19" i="5"/>
  <c r="M35" i="5"/>
  <c r="M51" i="5"/>
  <c r="M65" i="5"/>
  <c r="M81" i="5"/>
  <c r="M97" i="5"/>
  <c r="M30" i="5"/>
  <c r="M33" i="5"/>
  <c r="M38" i="5"/>
  <c r="M41" i="5"/>
  <c r="M46" i="5"/>
  <c r="M49" i="5"/>
  <c r="M54" i="5"/>
  <c r="M57" i="5"/>
  <c r="M64" i="5"/>
  <c r="M72" i="5"/>
  <c r="M80" i="5"/>
  <c r="M88" i="5"/>
  <c r="M96" i="5"/>
  <c r="M109" i="5"/>
  <c r="M6" i="5"/>
  <c r="M9" i="5"/>
  <c r="M14" i="5"/>
  <c r="M17" i="5"/>
  <c r="M22" i="5"/>
  <c r="M25" i="5"/>
  <c r="M62" i="5"/>
  <c r="M70" i="5"/>
  <c r="M78" i="5"/>
  <c r="M86" i="5"/>
  <c r="M94" i="5"/>
  <c r="M102" i="5"/>
  <c r="M118" i="5"/>
  <c r="M66" i="5"/>
  <c r="M74" i="5"/>
  <c r="M82" i="5"/>
  <c r="M90" i="5"/>
  <c r="M98" i="5"/>
  <c r="M106" i="5"/>
  <c r="M114" i="5"/>
  <c r="M122" i="5"/>
  <c r="M125" i="5"/>
  <c r="M104" i="5"/>
  <c r="M112" i="5"/>
  <c r="M121" i="5"/>
  <c r="M124" i="5"/>
  <c r="M60" i="5"/>
  <c r="M68" i="5"/>
  <c r="M76" i="5"/>
  <c r="M84" i="5"/>
  <c r="M92" i="5"/>
  <c r="M100" i="5"/>
  <c r="M108" i="5"/>
  <c r="M116" i="5"/>
  <c r="M126" i="5"/>
  <c r="M64" i="4"/>
  <c r="M74" i="4"/>
  <c r="M27" i="4"/>
  <c r="M108" i="4"/>
  <c r="M109" i="4"/>
  <c r="M125" i="4"/>
  <c r="M80" i="4"/>
  <c r="M96" i="4"/>
  <c r="M47" i="4"/>
  <c r="M54" i="4"/>
  <c r="M55" i="4"/>
  <c r="M56" i="4"/>
  <c r="M94" i="4"/>
  <c r="M5" i="4"/>
  <c r="M22" i="4"/>
  <c r="M24" i="4"/>
  <c r="M38" i="4"/>
  <c r="M40" i="4"/>
  <c r="M45" i="4"/>
  <c r="M50" i="4"/>
  <c r="M61" i="4"/>
  <c r="M2" i="4"/>
  <c r="M3" i="4"/>
  <c r="M18" i="4"/>
  <c r="M19" i="4"/>
  <c r="M34" i="4"/>
  <c r="M35" i="4"/>
  <c r="M62" i="4"/>
  <c r="M70" i="4"/>
  <c r="M84" i="4"/>
  <c r="M85" i="4"/>
  <c r="M86" i="4"/>
  <c r="M95" i="4"/>
  <c r="M100" i="4"/>
  <c r="M114" i="4"/>
  <c r="M116" i="4"/>
  <c r="M121" i="4"/>
  <c r="M122" i="4"/>
  <c r="M126" i="4"/>
  <c r="M8" i="4"/>
  <c r="M13" i="4"/>
  <c r="M23" i="4"/>
  <c r="M29" i="4"/>
  <c r="M39" i="4"/>
  <c r="M51" i="4"/>
  <c r="M66" i="4"/>
  <c r="M79" i="4"/>
  <c r="M4" i="4"/>
  <c r="M14" i="4"/>
  <c r="M16" i="4"/>
  <c r="M21" i="4"/>
  <c r="M30" i="4"/>
  <c r="M32" i="4"/>
  <c r="M37" i="4"/>
  <c r="M58" i="4"/>
  <c r="M59" i="4"/>
  <c r="M78" i="4"/>
  <c r="M98" i="4"/>
  <c r="M104" i="4"/>
  <c r="M105" i="4"/>
  <c r="M106" i="4"/>
  <c r="M113" i="4"/>
  <c r="M117" i="4"/>
  <c r="M68" i="4"/>
  <c r="M73" i="4"/>
  <c r="M76" i="4"/>
  <c r="M97" i="4"/>
  <c r="M118" i="4"/>
  <c r="M124" i="4"/>
  <c r="M52" i="4"/>
  <c r="M15" i="4"/>
  <c r="M31" i="4"/>
  <c r="M6" i="4"/>
  <c r="M7" i="4"/>
  <c r="M10" i="4"/>
  <c r="M26" i="4"/>
  <c r="M42" i="4"/>
  <c r="M72" i="4"/>
  <c r="M92" i="4"/>
  <c r="M57" i="4"/>
  <c r="M65" i="4"/>
  <c r="M82" i="4"/>
  <c r="M119" i="4"/>
  <c r="M9" i="4"/>
  <c r="M12" i="4"/>
  <c r="M17" i="4"/>
  <c r="M20" i="4"/>
  <c r="M25" i="4"/>
  <c r="M28" i="4"/>
  <c r="M33" i="4"/>
  <c r="M36" i="4"/>
  <c r="M41" i="4"/>
  <c r="M44" i="4"/>
  <c r="M46" i="4"/>
  <c r="M48" i="4"/>
  <c r="M75" i="4"/>
  <c r="M77" i="4"/>
  <c r="M110" i="4"/>
  <c r="M112" i="4"/>
  <c r="M60" i="4"/>
  <c r="M93" i="4"/>
  <c r="M103" i="4"/>
  <c r="M123" i="4"/>
  <c r="M71" i="4"/>
  <c r="M91" i="4"/>
  <c r="M111" i="4"/>
  <c r="M53" i="4"/>
  <c r="M49" i="4"/>
  <c r="M63" i="4"/>
  <c r="M87" i="4"/>
  <c r="M107" i="4"/>
  <c r="M67" i="4"/>
  <c r="M83" i="4"/>
  <c r="M99" i="4"/>
  <c r="M115" i="4"/>
</calcChain>
</file>

<file path=xl/sharedStrings.xml><?xml version="1.0" encoding="utf-8"?>
<sst xmlns="http://schemas.openxmlformats.org/spreadsheetml/2006/main" count="2278" uniqueCount="179">
  <si>
    <t>Carimbo de data/hora</t>
  </si>
  <si>
    <t>Qual seu nome completo?</t>
  </si>
  <si>
    <t xml:space="preserve">UNIDADE </t>
  </si>
  <si>
    <t xml:space="preserve">Quais meios de transporte você mais utiliza para se locomover? </t>
  </si>
  <si>
    <t>Quant. De letra A</t>
  </si>
  <si>
    <t>Quant. De letra B</t>
  </si>
  <si>
    <t>Quant. De letra C</t>
  </si>
  <si>
    <t>Quant. De letra D</t>
  </si>
  <si>
    <t xml:space="preserve">Valores total de cada alternativa </t>
  </si>
  <si>
    <t xml:space="preserve">SOMA </t>
  </si>
  <si>
    <t>CONCEITO</t>
  </si>
  <si>
    <t>EQUIVALÊNCIA DAS QUESTÕES</t>
  </si>
  <si>
    <t>Ailéa Luz de Almeida Monteiro</t>
  </si>
  <si>
    <t>Núcleo Nova Iguaçu</t>
  </si>
  <si>
    <t>D</t>
  </si>
  <si>
    <t>CD</t>
  </si>
  <si>
    <t>A</t>
  </si>
  <si>
    <t>Alejandro Daniel Piekar</t>
  </si>
  <si>
    <t>Núcleo Vargem Grande</t>
  </si>
  <si>
    <t>B</t>
  </si>
  <si>
    <t>Alessandra N. F. Santana</t>
  </si>
  <si>
    <t>AB</t>
  </si>
  <si>
    <t>C</t>
  </si>
  <si>
    <t>Alexandre Lazzari</t>
  </si>
  <si>
    <t>Núcleo Grajaú</t>
  </si>
  <si>
    <t>Aline Ribeiro de Almeida</t>
  </si>
  <si>
    <t>Núcleo Santa Teresa</t>
  </si>
  <si>
    <t>Alvaro Gomes de Lima Junior</t>
  </si>
  <si>
    <t>Amanda Franco</t>
  </si>
  <si>
    <t>Núcleo Campo Grande</t>
  </si>
  <si>
    <t xml:space="preserve">AB </t>
  </si>
  <si>
    <t>3 A 4</t>
  </si>
  <si>
    <t xml:space="preserve">Amanda Rocha dos Santos </t>
  </si>
  <si>
    <t>BC</t>
  </si>
  <si>
    <t>2 A 3</t>
  </si>
  <si>
    <t>Ana Eliza Guimarães Chaves</t>
  </si>
  <si>
    <t>1 A 2</t>
  </si>
  <si>
    <t>Ana Galizia</t>
  </si>
  <si>
    <t xml:space="preserve">Ana Luzia Gonçalves Campos </t>
  </si>
  <si>
    <t>Núcleo Humaitá</t>
  </si>
  <si>
    <t>Ana Paula Silva Rodrigues</t>
  </si>
  <si>
    <t xml:space="preserve">Anatula da Silva Axiotelis </t>
  </si>
  <si>
    <t>ANGELA DE CARVALHO PRADO</t>
  </si>
  <si>
    <t>Angelica Sales de Souza</t>
  </si>
  <si>
    <t>Annelise Caetano Fraga Fernandez</t>
  </si>
  <si>
    <t>Ariela Couto da Silva</t>
  </si>
  <si>
    <t>Aurelina de Jesus Cruz Carias</t>
  </si>
  <si>
    <t>Núcleo Duque de Caxias</t>
  </si>
  <si>
    <t>Bernardo Chaves Damásio</t>
  </si>
  <si>
    <t>Núcleo Urca</t>
  </si>
  <si>
    <t>Bibi Cintrão</t>
  </si>
  <si>
    <t>Camila Laricchia</t>
  </si>
  <si>
    <t>Caroline Porto de Oliveira</t>
  </si>
  <si>
    <t>Catarina Barbosa Alves</t>
  </si>
  <si>
    <t>Celinéia Paradela Ferreira</t>
  </si>
  <si>
    <t xml:space="preserve">Clarice lissovsky </t>
  </si>
  <si>
    <t>Clarissa Coimbra Canedo</t>
  </si>
  <si>
    <t>claudete da costa oliveira</t>
  </si>
  <si>
    <t>Daniel de Souza Alves</t>
  </si>
  <si>
    <t>Daniel Fernandes da Silva</t>
  </si>
  <si>
    <t>Daniel Merabet</t>
  </si>
  <si>
    <t>Daniela Carvalho Cavalheiro</t>
  </si>
  <si>
    <t>Dario Puertas Otones</t>
  </si>
  <si>
    <t>Davi Rodrigues</t>
  </si>
  <si>
    <t>David Henderson</t>
  </si>
  <si>
    <t>Débora C A Regufe dos Santos</t>
  </si>
  <si>
    <t>Deborah Weiterschan Levy</t>
  </si>
  <si>
    <t>Diana Rosa de Oliveira de Avelar</t>
  </si>
  <si>
    <t>Diogo de Carvalho Antunes Silva</t>
  </si>
  <si>
    <t>Edson José Pinto Monteiro</t>
  </si>
  <si>
    <t>Elaine Cristina Cardoso Fidalgo</t>
  </si>
  <si>
    <t>Elizabeth Bessa de Mattos</t>
  </si>
  <si>
    <t>Elizabeth Linhares</t>
  </si>
  <si>
    <t>Elton Luis da Silva Abel</t>
  </si>
  <si>
    <t>Eva Ferreira</t>
  </si>
  <si>
    <t xml:space="preserve">Fernanda Santos Araújo </t>
  </si>
  <si>
    <t>Flavia Lima de Athayde</t>
  </si>
  <si>
    <t>Flora de Jesus</t>
  </si>
  <si>
    <t>Núcleo São João de Meriti</t>
  </si>
  <si>
    <t>Gabriel Calegario Moraes</t>
  </si>
  <si>
    <t>Gabriela da Fontoura Rodrigues Selmi</t>
  </si>
  <si>
    <t>Núcleo Niterói (Ingá)</t>
  </si>
  <si>
    <t>Geraldo Britto Lopes / Geo Britto</t>
  </si>
  <si>
    <t xml:space="preserve">Giovanna Ferreira Vicentini </t>
  </si>
  <si>
    <t>Glenda Gathe Alves</t>
  </si>
  <si>
    <t>Graciela Pagliaro</t>
  </si>
  <si>
    <t>GUTTEMBERG RODRIGUES DE OLIVEIRA</t>
  </si>
  <si>
    <t>Helga Voelcker</t>
  </si>
  <si>
    <t>Henrique Castro de Almeida</t>
  </si>
  <si>
    <t>Iaci Menezes Penteado</t>
  </si>
  <si>
    <t>Irislaine Nascimento</t>
  </si>
  <si>
    <t>Isabela cristina Brito Gonçalves</t>
  </si>
  <si>
    <t xml:space="preserve">Isabela Gomes </t>
  </si>
  <si>
    <t>Jaqueline Aparecida Telles de Souza</t>
  </si>
  <si>
    <t>Jeferson Frederico Monteiro Costa</t>
  </si>
  <si>
    <t>Jessica Zager</t>
  </si>
  <si>
    <t>João da Conceição Pimenta (Serorganico)</t>
  </si>
  <si>
    <t>Juliana Braga Guimarães</t>
  </si>
  <si>
    <t>Julie Terzian</t>
  </si>
  <si>
    <t xml:space="preserve">Katia de Oliveira Soares </t>
  </si>
  <si>
    <t>Leandro Valentim</t>
  </si>
  <si>
    <t>Lelia Maria Dias da Silva</t>
  </si>
  <si>
    <t>Ligia Scarpa Bensadon</t>
  </si>
  <si>
    <t xml:space="preserve">Livia de Laia Loiola </t>
  </si>
  <si>
    <t>Luisa de Freitas Mizarela</t>
  </si>
  <si>
    <t xml:space="preserve">Luiza voelcker ade </t>
  </si>
  <si>
    <t>Márcia Renata Gomes Moreira de Aguiar</t>
  </si>
  <si>
    <t>Márcio Cordeiro Rangel</t>
  </si>
  <si>
    <t>Maria aparecida carvalho costa</t>
  </si>
  <si>
    <t xml:space="preserve">Maria Brígida de Andrade Ruchleimer </t>
  </si>
  <si>
    <t>Maria de Fátima Amorim</t>
  </si>
  <si>
    <t xml:space="preserve">Maria Elizabeth C Q da Rocha </t>
  </si>
  <si>
    <t>Maria Inês Accioly</t>
  </si>
  <si>
    <t>Maria Marinete Merss</t>
  </si>
  <si>
    <t>Maria Sinêida de Menezes Penteado</t>
  </si>
  <si>
    <t xml:space="preserve">Maria Victoria Vieira Santana </t>
  </si>
  <si>
    <t>Maya inbar</t>
  </si>
  <si>
    <t>Mayra Severo Pinto</t>
  </si>
  <si>
    <t xml:space="preserve">Miatã Guedes </t>
  </si>
  <si>
    <t>Miguel Archanjo Moniz Silva Becker Amaral</t>
  </si>
  <si>
    <t>MIRIAM LANGENBACH</t>
  </si>
  <si>
    <t>Mônica Poncione Gonçalves da Silva</t>
  </si>
  <si>
    <t>Olga Loureiro</t>
  </si>
  <si>
    <t>Paloma Medina</t>
  </si>
  <si>
    <t>Patricia Luckmann</t>
  </si>
  <si>
    <t>Paula Maria Moura</t>
  </si>
  <si>
    <t>Pedro Guilherme Henud Barbosa</t>
  </si>
  <si>
    <t>Pedro Pagliaro Cooper</t>
  </si>
  <si>
    <t>Priscila Vieira Cardoso</t>
  </si>
  <si>
    <t>Rafael Carvalho</t>
  </si>
  <si>
    <t xml:space="preserve">Rafael de Freitas Moura </t>
  </si>
  <si>
    <t>Raissa Pose Pereira</t>
  </si>
  <si>
    <t>Rebeca Furtado de Melo</t>
  </si>
  <si>
    <t>Rejane da Silva Souza</t>
  </si>
  <si>
    <t>Renata Lara</t>
  </si>
  <si>
    <t>Ricardo Barreto Santana</t>
  </si>
  <si>
    <t>Rita Scheel-Ybert</t>
  </si>
  <si>
    <t xml:space="preserve">Roberta Mendonça </t>
  </si>
  <si>
    <t>Rodrigo Cotrim de Carvalho</t>
  </si>
  <si>
    <t>Rodrigo Valdes</t>
  </si>
  <si>
    <t>Ruth Freihof</t>
  </si>
  <si>
    <t>Sandra Hiromi Kokudai</t>
  </si>
  <si>
    <t>Sérgio Daniel Nasser</t>
  </si>
  <si>
    <t>sergio monteiro de lima</t>
  </si>
  <si>
    <t>Shirlene Garcia</t>
  </si>
  <si>
    <t>Silvana Mendes Pinotti</t>
  </si>
  <si>
    <t>Sol libman</t>
  </si>
  <si>
    <t>Solange Dias Vianna Braga</t>
  </si>
  <si>
    <t>SUELI MAYERLE FARIA</t>
  </si>
  <si>
    <t>Tânia Mara Franco</t>
  </si>
  <si>
    <t>Tatiana Altberg</t>
  </si>
  <si>
    <t>Thaís Rocha Barbosa</t>
  </si>
  <si>
    <t>Thayana Lobão Faskomy</t>
  </si>
  <si>
    <t>Thiago Silva</t>
  </si>
  <si>
    <t xml:space="preserve">Vania Bernardes </t>
  </si>
  <si>
    <t>Yari Scheel Ybert</t>
  </si>
  <si>
    <t>Qual local você mais compra frutas, legumes e verduras?</t>
  </si>
  <si>
    <t>Você procura saber se a empresa que você realiza uma compra utiliza trabalho escravo?</t>
  </si>
  <si>
    <t>Você pesquisa as práticas e procedência das matérias primas das lojas de onde compra roupas, sapatos e objetos?</t>
  </si>
  <si>
    <t xml:space="preserve">Contagem de UNIDADE </t>
  </si>
  <si>
    <t>(Tudo)</t>
  </si>
  <si>
    <t>CONCEITO INDIVIDUAL</t>
  </si>
  <si>
    <t>CONCEITO NÚCLEO</t>
  </si>
  <si>
    <t>NÚCLEO</t>
  </si>
  <si>
    <t>CAMPO GRANDE</t>
  </si>
  <si>
    <t>DUQUE DE CAXIA</t>
  </si>
  <si>
    <t>GRAJAÚ</t>
  </si>
  <si>
    <t>HUMAITÁ</t>
  </si>
  <si>
    <t>NITEROI</t>
  </si>
  <si>
    <t>NOVA IGUAÇU</t>
  </si>
  <si>
    <t>SANTA TEREZA</t>
  </si>
  <si>
    <t>SÃO JOÃO DE MERITI</t>
  </si>
  <si>
    <t>VARGEM GRANDE</t>
  </si>
  <si>
    <t>URCA</t>
  </si>
  <si>
    <t xml:space="preserve"> NÚCLEO</t>
  </si>
  <si>
    <t>DUQUE DE CAXIAS</t>
  </si>
  <si>
    <t>GRAJAU</t>
  </si>
  <si>
    <t xml:space="preserve">CAMPO GRANDE </t>
  </si>
  <si>
    <t>NITERÓI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</si>
</sst>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0D7DD"/>
        <bgColor rgb="FF7AD693"/>
      </patternFill>
    </fill>
    <fill>
      <patternFill patternType="solid">
        <fgColor rgb="FFF28E86"/>
        <bgColor rgb="FFFF99CC"/>
      </patternFill>
    </fill>
    <fill>
      <patternFill patternType="solid">
        <fgColor rgb="FFFDD768"/>
        <bgColor rgb="FFFDE49B"/>
      </patternFill>
    </fill>
    <fill>
      <patternFill patternType="solid">
        <fgColor rgb="FF7AD693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F1DB"/>
        <bgColor rgb="FFD9EAD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805E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4" borderId="0" xfId="1" applyFill="1" applyAlignment="1">
      <alignment horizontal="center" vertical="center" wrapText="1"/>
    </xf>
    <xf numFmtId="0" fontId="1" fillId="6" borderId="0" xfId="1" applyFill="1" applyAlignment="1">
      <alignment horizontal="center" vertical="center" wrapText="1"/>
    </xf>
    <xf numFmtId="0" fontId="1" fillId="7" borderId="0" xfId="1" applyFill="1" applyAlignment="1">
      <alignment horizontal="center" vertical="center" wrapText="1"/>
    </xf>
    <xf numFmtId="164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49" fontId="3" fillId="9" borderId="0" xfId="1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wrapText="1"/>
    </xf>
    <xf numFmtId="0" fontId="0" fillId="0" borderId="0" xfId="0" pivotButton="1"/>
    <xf numFmtId="0" fontId="0" fillId="0" borderId="0" xfId="0" applyNumberFormat="1"/>
    <xf numFmtId="165" fontId="1" fillId="0" borderId="0" xfId="1" applyNumberFormat="1"/>
    <xf numFmtId="0" fontId="1" fillId="10" borderId="0" xfId="1" applyFill="1"/>
    <xf numFmtId="0" fontId="1" fillId="11" borderId="0" xfId="1" applyFill="1"/>
    <xf numFmtId="0" fontId="1" fillId="12" borderId="0" xfId="1" applyFill="1"/>
    <xf numFmtId="0" fontId="1" fillId="13" borderId="0" xfId="1" applyFill="1"/>
    <xf numFmtId="0" fontId="2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0" fontId="1" fillId="7" borderId="0" xfId="1" applyFill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wrapText="1"/>
    </xf>
    <xf numFmtId="0" fontId="1" fillId="5" borderId="0" xfId="1" applyFill="1" applyAlignment="1">
      <alignment horizontal="center" vertical="center" wrapText="1"/>
    </xf>
    <xf numFmtId="0" fontId="1" fillId="8" borderId="0" xfId="1" applyFill="1" applyAlignment="1">
      <alignment horizontal="center" vertical="center" wrapText="1"/>
    </xf>
  </cellXfs>
  <cellStyles count="2">
    <cellStyle name="Normal" xfId="0" builtinId="0"/>
    <cellStyle name="Normal 2" xfId="1" xr:uid="{952B958E-0C81-40AA-964A-AE39F7B8C85B}"/>
  </cellStyles>
  <dxfs count="0"/>
  <tableStyles count="0" defaultTableStyle="TableStyleMedium2" defaultPivotStyle="PivotStyleLight16"/>
  <colors>
    <mruColors>
      <color rgb="FFA805E9"/>
      <color rgb="FFFF7D7D"/>
      <color rgb="FF6E2F9D"/>
      <color rgb="FFF484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 e dados das quatro questões.xlsx]Quais meios de transporte você !Tabela dinâmica40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Quais meios de transporte você mais utiliza para se locomover?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>
            <a:gsLst>
              <a:gs pos="21000">
                <a:srgbClr val="FFFF00"/>
              </a:gs>
              <a:gs pos="0">
                <a:srgbClr val="FF0000"/>
              </a:gs>
              <a:gs pos="66000">
                <a:srgbClr val="174B8B"/>
              </a:gs>
              <a:gs pos="44000">
                <a:srgbClr val="00B050"/>
              </a:gs>
              <a:gs pos="84000">
                <a:srgbClr val="002060"/>
              </a:gs>
              <a:gs pos="100000">
                <a:srgbClr val="6E2F9D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2"/>
        <c:spPr>
          <a:gradFill>
            <a:gsLst>
              <a:gs pos="26000">
                <a:schemeClr val="accent6">
                  <a:lumMod val="75000"/>
                </a:schemeClr>
              </a:gs>
              <a:gs pos="0">
                <a:schemeClr val="accent5">
                  <a:lumMod val="75000"/>
                </a:schemeClr>
              </a:gs>
              <a:gs pos="77000">
                <a:srgbClr val="FF7D7D"/>
              </a:gs>
              <a:gs pos="53000">
                <a:schemeClr val="accent4">
                  <a:lumMod val="60000"/>
                  <a:lumOff val="40000"/>
                </a:schemeClr>
              </a:gs>
              <a:gs pos="100000">
                <a:srgbClr val="6E2F9D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3"/>
        <c:spPr>
          <a:gradFill>
            <a:gsLst>
              <a:gs pos="26000">
                <a:schemeClr val="accent4">
                  <a:lumMod val="40000"/>
                  <a:lumOff val="60000"/>
                </a:schemeClr>
              </a:gs>
              <a:gs pos="0">
                <a:srgbClr val="FF7D7D"/>
              </a:gs>
              <a:gs pos="77000">
                <a:schemeClr val="accent6">
                  <a:lumMod val="75000"/>
                </a:schemeClr>
              </a:gs>
              <a:gs pos="53000">
                <a:schemeClr val="accent5">
                  <a:lumMod val="75000"/>
                </a:schemeClr>
              </a:gs>
              <a:gs pos="100000">
                <a:schemeClr val="bg2">
                  <a:lumMod val="50000"/>
                </a:schemeClr>
              </a:gs>
            </a:gsLst>
            <a:lin ang="5400000" scaled="1"/>
          </a:gradFill>
          <a:ln>
            <a:noFill/>
          </a:ln>
          <a:effectLst/>
        </c:spPr>
      </c:pivotFmt>
      <c:pivotFmt>
        <c:idx val="4"/>
        <c:spPr>
          <a:gradFill>
            <a:gsLst>
              <a:gs pos="26000">
                <a:schemeClr val="bg2">
                  <a:lumMod val="50000"/>
                </a:schemeClr>
              </a:gs>
              <a:gs pos="56453">
                <a:srgbClr val="686363"/>
              </a:gs>
              <a:gs pos="0">
                <a:schemeClr val="tx1">
                  <a:lumMod val="50000"/>
                  <a:lumOff val="50000"/>
                </a:schemeClr>
              </a:gs>
              <a:gs pos="77000">
                <a:schemeClr val="bg2">
                  <a:lumMod val="25000"/>
                </a:schemeClr>
              </a:gs>
              <a:gs pos="50000">
                <a:schemeClr val="bg2">
                  <a:lumMod val="50000"/>
                </a:schemeClr>
              </a:gs>
              <a:gs pos="98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'Quais meios de transporte você 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26000">
                    <a:schemeClr val="bg2">
                      <a:lumMod val="50000"/>
                    </a:schemeClr>
                  </a:gs>
                  <a:gs pos="56453">
                    <a:srgbClr val="686363"/>
                  </a:gs>
                  <a:gs pos="0">
                    <a:schemeClr val="tx1">
                      <a:lumMod val="50000"/>
                      <a:lumOff val="50000"/>
                    </a:schemeClr>
                  </a:gs>
                  <a:gs pos="77000">
                    <a:schemeClr val="bg2">
                      <a:lumMod val="25000"/>
                    </a:schemeClr>
                  </a:gs>
                  <a:gs pos="50000">
                    <a:schemeClr val="bg2">
                      <a:lumMod val="50000"/>
                    </a:schemeClr>
                  </a:gs>
                  <a:gs pos="98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C-4EB5-935F-B06F35047C96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26000">
                    <a:schemeClr val="accent4">
                      <a:lumMod val="40000"/>
                      <a:lumOff val="60000"/>
                    </a:schemeClr>
                  </a:gs>
                  <a:gs pos="0">
                    <a:srgbClr val="FF7D7D"/>
                  </a:gs>
                  <a:gs pos="77000">
                    <a:schemeClr val="accent6">
                      <a:lumMod val="75000"/>
                    </a:schemeClr>
                  </a:gs>
                  <a:gs pos="53000">
                    <a:schemeClr val="accent5">
                      <a:lumMod val="75000"/>
                    </a:schemeClr>
                  </a:gs>
                  <a:gs pos="100000">
                    <a:schemeClr val="bg2">
                      <a:lumMod val="5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6BC-4EB5-935F-B06F35047C96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26000">
                    <a:schemeClr val="accent6">
                      <a:lumMod val="75000"/>
                    </a:schemeClr>
                  </a:gs>
                  <a:gs pos="0">
                    <a:schemeClr val="accent5">
                      <a:lumMod val="75000"/>
                    </a:schemeClr>
                  </a:gs>
                  <a:gs pos="77000">
                    <a:srgbClr val="FF7D7D"/>
                  </a:gs>
                  <a:gs pos="53000">
                    <a:schemeClr val="accent4">
                      <a:lumMod val="60000"/>
                      <a:lumOff val="40000"/>
                    </a:schemeClr>
                  </a:gs>
                  <a:gs pos="100000">
                    <a:srgbClr val="6E2F9D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BC-4EB5-935F-B06F35047C96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21000">
                    <a:srgbClr val="FFFF00"/>
                  </a:gs>
                  <a:gs pos="0">
                    <a:srgbClr val="FF0000"/>
                  </a:gs>
                  <a:gs pos="66000">
                    <a:srgbClr val="174B8B"/>
                  </a:gs>
                  <a:gs pos="44000">
                    <a:srgbClr val="00B050"/>
                  </a:gs>
                  <a:gs pos="84000">
                    <a:srgbClr val="002060"/>
                  </a:gs>
                  <a:gs pos="100000">
                    <a:srgbClr val="6E2F9D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BC-4EB5-935F-B06F35047C96}"/>
              </c:ext>
            </c:extLst>
          </c:dPt>
          <c:cat>
            <c:strRef>
              <c:f>'Quais meios de transporte você '!$A$4:$A$7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'Quais meios de transporte você '!$B$4:$B$7</c:f>
              <c:numCache>
                <c:formatCode>General</c:formatCode>
                <c:ptCount val="4"/>
                <c:pt idx="0">
                  <c:v>49</c:v>
                </c:pt>
                <c:pt idx="1">
                  <c:v>3</c:v>
                </c:pt>
                <c:pt idx="2">
                  <c:v>3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C-4EB5-935F-B06F35047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612208"/>
        <c:axId val="572611224"/>
      </c:barChart>
      <c:catAx>
        <c:axId val="57261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611224"/>
        <c:crosses val="autoZero"/>
        <c:auto val="1"/>
        <c:lblAlgn val="ctr"/>
        <c:lblOffset val="100"/>
        <c:noMultiLvlLbl val="0"/>
      </c:catAx>
      <c:valAx>
        <c:axId val="57261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61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 e dados das quatro questões.xlsx]Qual local você mais compra fru!Tabela dinâmica35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Qual local você mais compra frutas, legumes e verduras?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>
            <a:gsLst>
              <a:gs pos="17000">
                <a:srgbClr val="FFFF00"/>
              </a:gs>
              <a:gs pos="56453">
                <a:srgbClr val="0070C0"/>
              </a:gs>
              <a:gs pos="0">
                <a:srgbClr val="FF0000"/>
              </a:gs>
              <a:gs pos="77000">
                <a:srgbClr val="002060"/>
              </a:gs>
              <a:gs pos="40000">
                <a:srgbClr val="00B050"/>
              </a:gs>
              <a:gs pos="98000">
                <a:srgbClr val="6E2F9D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2"/>
        <c:spPr>
          <a:gradFill>
            <a:gsLst>
              <a:gs pos="42000">
                <a:schemeClr val="accent4">
                  <a:lumMod val="60000"/>
                  <a:lumOff val="40000"/>
                </a:schemeClr>
              </a:gs>
              <a:gs pos="70000">
                <a:schemeClr val="accent6">
                  <a:lumMod val="75000"/>
                </a:schemeClr>
              </a:gs>
              <a:gs pos="14000">
                <a:srgbClr val="FF7D7D"/>
              </a:gs>
              <a:gs pos="98000">
                <a:srgbClr val="0070C0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3"/>
        <c:spPr>
          <a:gradFill>
            <a:gsLst>
              <a:gs pos="0">
                <a:schemeClr val="accent4">
                  <a:lumMod val="60000"/>
                  <a:lumOff val="40000"/>
                </a:schemeClr>
              </a:gs>
              <a:gs pos="34000">
                <a:srgbClr val="00B0F0"/>
              </a:gs>
              <a:gs pos="60000">
                <a:schemeClr val="accent6">
                  <a:lumMod val="75000"/>
                </a:schemeClr>
              </a:gs>
              <a:gs pos="84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  <c:pivotFmt>
        <c:idx val="4"/>
        <c:spPr>
          <a:gradFill>
            <a:gsLst>
              <a:gs pos="0">
                <a:schemeClr val="tx1">
                  <a:lumMod val="50000"/>
                  <a:lumOff val="50000"/>
                </a:schemeClr>
              </a:gs>
              <a:gs pos="34000">
                <a:schemeClr val="tx1">
                  <a:lumMod val="65000"/>
                  <a:lumOff val="35000"/>
                </a:schemeClr>
              </a:gs>
              <a:gs pos="59000">
                <a:schemeClr val="tx1">
                  <a:lumMod val="75000"/>
                  <a:lumOff val="25000"/>
                </a:schemeClr>
              </a:gs>
              <a:gs pos="84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'Qual local você mais compra fru'!$B$3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tx1">
                      <a:lumMod val="50000"/>
                      <a:lumOff val="50000"/>
                    </a:schemeClr>
                  </a:gs>
                  <a:gs pos="34000">
                    <a:schemeClr val="tx1">
                      <a:lumMod val="65000"/>
                      <a:lumOff val="35000"/>
                    </a:schemeClr>
                  </a:gs>
                  <a:gs pos="59000">
                    <a:schemeClr val="tx1">
                      <a:lumMod val="75000"/>
                      <a:lumOff val="25000"/>
                    </a:schemeClr>
                  </a:gs>
                  <a:gs pos="84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96-4B5B-B857-A12698941AE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34000">
                    <a:srgbClr val="00B0F0"/>
                  </a:gs>
                  <a:gs pos="60000">
                    <a:schemeClr val="accent6">
                      <a:lumMod val="75000"/>
                    </a:schemeClr>
                  </a:gs>
                  <a:gs pos="84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296-4B5B-B857-A12698941AE7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42000">
                    <a:schemeClr val="accent4">
                      <a:lumMod val="60000"/>
                      <a:lumOff val="40000"/>
                    </a:schemeClr>
                  </a:gs>
                  <a:gs pos="70000">
                    <a:schemeClr val="accent6">
                      <a:lumMod val="75000"/>
                    </a:schemeClr>
                  </a:gs>
                  <a:gs pos="14000">
                    <a:srgbClr val="FF7D7D"/>
                  </a:gs>
                  <a:gs pos="98000">
                    <a:srgbClr val="0070C0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96-4B5B-B857-A12698941AE7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7000">
                    <a:srgbClr val="FFFF00"/>
                  </a:gs>
                  <a:gs pos="56453">
                    <a:srgbClr val="0070C0"/>
                  </a:gs>
                  <a:gs pos="0">
                    <a:srgbClr val="FF0000"/>
                  </a:gs>
                  <a:gs pos="77000">
                    <a:srgbClr val="002060"/>
                  </a:gs>
                  <a:gs pos="40000">
                    <a:srgbClr val="00B050"/>
                  </a:gs>
                  <a:gs pos="98000">
                    <a:srgbClr val="6E2F9D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96-4B5B-B857-A12698941AE7}"/>
              </c:ext>
            </c:extLst>
          </c:dPt>
          <c:cat>
            <c:strRef>
              <c:f>'Qual local você mais compra fru'!$A$4:$A$7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'Qual local você mais compra fru'!$B$4:$B$7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3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B5B-B857-A1269894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382904"/>
        <c:axId val="580388480"/>
      </c:barChart>
      <c:catAx>
        <c:axId val="58038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0388480"/>
        <c:crosses val="autoZero"/>
        <c:auto val="1"/>
        <c:lblAlgn val="ctr"/>
        <c:lblOffset val="100"/>
        <c:noMultiLvlLbl val="0"/>
      </c:catAx>
      <c:valAx>
        <c:axId val="58038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038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 e dados das quatro questões.xlsx]Você pesquisa as práticas e pro!Tabela dinâmica30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Você pesquisa as práticas e procedência das matérias primas das lojas de onde compra roupas, sapatos e objetos?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>
            <a:gsLst>
              <a:gs pos="17000">
                <a:srgbClr val="FFFF00"/>
              </a:gs>
              <a:gs pos="56453">
                <a:srgbClr val="0070C0"/>
              </a:gs>
              <a:gs pos="0">
                <a:srgbClr val="FF0000"/>
              </a:gs>
              <a:gs pos="77000">
                <a:srgbClr val="002060"/>
              </a:gs>
              <a:gs pos="40000">
                <a:srgbClr val="00B050"/>
              </a:gs>
              <a:gs pos="98000">
                <a:srgbClr val="6E2F9D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2"/>
        <c:spPr>
          <a:gradFill>
            <a:gsLst>
              <a:gs pos="42000">
                <a:schemeClr val="accent4">
                  <a:lumMod val="60000"/>
                  <a:lumOff val="40000"/>
                </a:schemeClr>
              </a:gs>
              <a:gs pos="70000">
                <a:schemeClr val="accent6">
                  <a:lumMod val="75000"/>
                </a:schemeClr>
              </a:gs>
              <a:gs pos="14000">
                <a:srgbClr val="FF7D7D"/>
              </a:gs>
              <a:gs pos="98000">
                <a:srgbClr val="0070C0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3"/>
        <c:spPr>
          <a:gradFill>
            <a:gsLst>
              <a:gs pos="0">
                <a:schemeClr val="accent4">
                  <a:lumMod val="60000"/>
                  <a:lumOff val="40000"/>
                </a:schemeClr>
              </a:gs>
              <a:gs pos="34000">
                <a:srgbClr val="00B0F0"/>
              </a:gs>
              <a:gs pos="59000">
                <a:schemeClr val="accent6">
                  <a:lumMod val="75000"/>
                </a:schemeClr>
              </a:gs>
              <a:gs pos="82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  <c:pivotFmt>
        <c:idx val="4"/>
        <c:spPr>
          <a:gradFill>
            <a:gsLst>
              <a:gs pos="0">
                <a:schemeClr val="tx1">
                  <a:lumMod val="50000"/>
                  <a:lumOff val="50000"/>
                </a:schemeClr>
              </a:gs>
              <a:gs pos="34000">
                <a:schemeClr val="tx1">
                  <a:lumMod val="65000"/>
                  <a:lumOff val="35000"/>
                </a:schemeClr>
              </a:gs>
              <a:gs pos="59000">
                <a:schemeClr val="tx1">
                  <a:lumMod val="75000"/>
                  <a:lumOff val="25000"/>
                </a:schemeClr>
              </a:gs>
              <a:gs pos="84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'Você pesquisa as práticas e pro'!$B$3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tx1">
                      <a:lumMod val="50000"/>
                      <a:lumOff val="50000"/>
                    </a:schemeClr>
                  </a:gs>
                  <a:gs pos="34000">
                    <a:schemeClr val="tx1">
                      <a:lumMod val="65000"/>
                      <a:lumOff val="35000"/>
                    </a:schemeClr>
                  </a:gs>
                  <a:gs pos="59000">
                    <a:schemeClr val="tx1">
                      <a:lumMod val="75000"/>
                      <a:lumOff val="25000"/>
                    </a:schemeClr>
                  </a:gs>
                  <a:gs pos="84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17-46D1-AA78-0841E7623F88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34000">
                    <a:srgbClr val="00B0F0"/>
                  </a:gs>
                  <a:gs pos="59000">
                    <a:schemeClr val="accent6">
                      <a:lumMod val="75000"/>
                    </a:schemeClr>
                  </a:gs>
                  <a:gs pos="82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17-46D1-AA78-0841E7623F88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42000">
                    <a:schemeClr val="accent4">
                      <a:lumMod val="60000"/>
                      <a:lumOff val="40000"/>
                    </a:schemeClr>
                  </a:gs>
                  <a:gs pos="70000">
                    <a:schemeClr val="accent6">
                      <a:lumMod val="75000"/>
                    </a:schemeClr>
                  </a:gs>
                  <a:gs pos="14000">
                    <a:srgbClr val="FF7D7D"/>
                  </a:gs>
                  <a:gs pos="98000">
                    <a:srgbClr val="0070C0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17-46D1-AA78-0841E7623F88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7000">
                    <a:srgbClr val="FFFF00"/>
                  </a:gs>
                  <a:gs pos="56453">
                    <a:srgbClr val="0070C0"/>
                  </a:gs>
                  <a:gs pos="0">
                    <a:srgbClr val="FF0000"/>
                  </a:gs>
                  <a:gs pos="77000">
                    <a:srgbClr val="002060"/>
                  </a:gs>
                  <a:gs pos="40000">
                    <a:srgbClr val="00B050"/>
                  </a:gs>
                  <a:gs pos="98000">
                    <a:srgbClr val="6E2F9D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C17-46D1-AA78-0841E7623F88}"/>
              </c:ext>
            </c:extLst>
          </c:dPt>
          <c:cat>
            <c:strRef>
              <c:f>'Você pesquisa as práticas e pro'!$A$4:$A$7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'Você pesquisa as práticas e pro'!$B$4:$B$7</c:f>
              <c:numCache>
                <c:formatCode>General</c:formatCode>
                <c:ptCount val="4"/>
                <c:pt idx="0">
                  <c:v>18</c:v>
                </c:pt>
                <c:pt idx="1">
                  <c:v>62</c:v>
                </c:pt>
                <c:pt idx="2">
                  <c:v>30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7-46D1-AA78-0841E762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367488"/>
        <c:axId val="580364536"/>
      </c:barChart>
      <c:catAx>
        <c:axId val="5803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0364536"/>
        <c:crosses val="autoZero"/>
        <c:auto val="1"/>
        <c:lblAlgn val="ctr"/>
        <c:lblOffset val="100"/>
        <c:noMultiLvlLbl val="0"/>
      </c:catAx>
      <c:valAx>
        <c:axId val="58036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03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 e dados das quatro questões.xlsx]Você procura saber se a empresa!Tabela dinâmica25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Você procura saber se a empresa que você realiza uma compra utiliza trabalho escravo?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>
            <a:gsLst>
              <a:gs pos="0">
                <a:srgbClr val="FF7D7D"/>
              </a:gs>
              <a:gs pos="39000">
                <a:schemeClr val="accent4">
                  <a:lumMod val="60000"/>
                  <a:lumOff val="40000"/>
                </a:schemeClr>
              </a:gs>
              <a:gs pos="76000">
                <a:schemeClr val="accent6">
                  <a:lumMod val="75000"/>
                </a:schemeClr>
              </a:gs>
              <a:gs pos="100000">
                <a:srgbClr val="00B0F0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>
            <a:gsLst>
              <a:gs pos="17000">
                <a:srgbClr val="FFFF00"/>
              </a:gs>
              <a:gs pos="56453">
                <a:srgbClr val="0070C0"/>
              </a:gs>
              <a:gs pos="0">
                <a:srgbClr val="FF0000"/>
              </a:gs>
              <a:gs pos="77000">
                <a:srgbClr val="002060"/>
              </a:gs>
              <a:gs pos="40000">
                <a:srgbClr val="00B050"/>
              </a:gs>
              <a:gs pos="98000">
                <a:srgbClr val="6E2F9D"/>
              </a:gs>
            </a:gsLst>
            <a:lin ang="5400000" scaled="1"/>
          </a:gradFill>
          <a:ln>
            <a:noFill/>
          </a:ln>
          <a:effectLst/>
        </c:spPr>
      </c:pivotFmt>
      <c:pivotFmt>
        <c:idx val="12"/>
        <c:spPr>
          <a:gradFill>
            <a:gsLst>
              <a:gs pos="0">
                <a:schemeClr val="accent4">
                  <a:lumMod val="60000"/>
                  <a:lumOff val="40000"/>
                </a:schemeClr>
              </a:gs>
              <a:gs pos="34000">
                <a:srgbClr val="00B0F0"/>
              </a:gs>
              <a:gs pos="59000">
                <a:schemeClr val="accent6">
                  <a:lumMod val="75000"/>
                </a:schemeClr>
              </a:gs>
              <a:gs pos="82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  <c:pivotFmt>
        <c:idx val="13"/>
        <c:spPr>
          <a:gradFill>
            <a:gsLst>
              <a:gs pos="0">
                <a:schemeClr val="tx1">
                  <a:lumMod val="50000"/>
                  <a:lumOff val="50000"/>
                </a:schemeClr>
              </a:gs>
              <a:gs pos="34000">
                <a:schemeClr val="tx1">
                  <a:lumMod val="65000"/>
                  <a:lumOff val="35000"/>
                </a:schemeClr>
              </a:gs>
              <a:gs pos="59000">
                <a:schemeClr val="tx1">
                  <a:lumMod val="75000"/>
                  <a:lumOff val="25000"/>
                </a:schemeClr>
              </a:gs>
              <a:gs pos="84000">
                <a:schemeClr val="bg2">
                  <a:lumMod val="25000"/>
                </a:schemeClr>
              </a:gs>
            </a:gsLst>
            <a:lin ang="5400000" scaled="1"/>
          </a:gra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'Você procura saber se a empresa'!$B$3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tx1">
                      <a:lumMod val="50000"/>
                      <a:lumOff val="50000"/>
                    </a:schemeClr>
                  </a:gs>
                  <a:gs pos="34000">
                    <a:schemeClr val="tx1">
                      <a:lumMod val="65000"/>
                      <a:lumOff val="35000"/>
                    </a:schemeClr>
                  </a:gs>
                  <a:gs pos="59000">
                    <a:schemeClr val="tx1">
                      <a:lumMod val="75000"/>
                      <a:lumOff val="25000"/>
                    </a:schemeClr>
                  </a:gs>
                  <a:gs pos="84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38F-477D-84DD-D4D65F61ADEA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34000">
                    <a:srgbClr val="00B0F0"/>
                  </a:gs>
                  <a:gs pos="59000">
                    <a:schemeClr val="accent6">
                      <a:lumMod val="75000"/>
                    </a:schemeClr>
                  </a:gs>
                  <a:gs pos="82000">
                    <a:schemeClr val="bg2">
                      <a:lumMod val="2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38F-477D-84DD-D4D65F61ADEA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FF7D7D"/>
                  </a:gs>
                  <a:gs pos="39000">
                    <a:schemeClr val="accent4">
                      <a:lumMod val="60000"/>
                      <a:lumOff val="40000"/>
                    </a:schemeClr>
                  </a:gs>
                  <a:gs pos="76000">
                    <a:schemeClr val="accent6">
                      <a:lumMod val="75000"/>
                    </a:schemeClr>
                  </a:gs>
                  <a:gs pos="100000">
                    <a:srgbClr val="00B0F0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38F-477D-84DD-D4D65F61ADEA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7000">
                    <a:srgbClr val="FFFF00"/>
                  </a:gs>
                  <a:gs pos="56453">
                    <a:srgbClr val="0070C0"/>
                  </a:gs>
                  <a:gs pos="0">
                    <a:srgbClr val="FF0000"/>
                  </a:gs>
                  <a:gs pos="77000">
                    <a:srgbClr val="002060"/>
                  </a:gs>
                  <a:gs pos="40000">
                    <a:srgbClr val="00B050"/>
                  </a:gs>
                  <a:gs pos="98000">
                    <a:srgbClr val="6E2F9D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38F-477D-84DD-D4D65F61ADEA}"/>
              </c:ext>
            </c:extLst>
          </c:dPt>
          <c:cat>
            <c:strRef>
              <c:f>'Você procura saber se a empresa'!$A$4:$A$7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'Você procura saber se a empresa'!$B$4:$B$7</c:f>
              <c:numCache>
                <c:formatCode>General</c:formatCode>
                <c:ptCount val="4"/>
                <c:pt idx="0">
                  <c:v>11</c:v>
                </c:pt>
                <c:pt idx="1">
                  <c:v>58</c:v>
                </c:pt>
                <c:pt idx="2">
                  <c:v>39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F-477D-84DD-D4D65F61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939392"/>
        <c:axId val="377933488"/>
      </c:barChart>
      <c:catAx>
        <c:axId val="3779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7933488"/>
        <c:crosses val="autoZero"/>
        <c:auto val="1"/>
        <c:lblAlgn val="ctr"/>
        <c:lblOffset val="100"/>
        <c:noMultiLvlLbl val="0"/>
      </c:catAx>
      <c:valAx>
        <c:axId val="3779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793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3810</xdr:rowOff>
    </xdr:from>
    <xdr:to>
      <xdr:col>7</xdr:col>
      <xdr:colOff>213360</xdr:colOff>
      <xdr:row>23</xdr:row>
      <xdr:rowOff>3810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101A4E-46FF-498E-A320-A44172260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CFF0B10D-C390-406B-B230-7132CEB2F0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A49A6589-3880-4803-8919-998168873B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62069A8-12E5-40C8-86C7-5905A2FA0E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2443EEC-E859-4F97-A07B-978D667A7C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CD68F31C-FD01-4F00-990D-D8F013F263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636307E-D2EE-4F82-889D-E32B83DF69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BD51D9C6-C689-49E3-884D-B8258584B0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CE7282BF-F7E3-4804-9B69-22C451FA2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42</xdr:row>
      <xdr:rowOff>121920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5D378E7-D80A-419A-A9E2-459B244909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63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8</xdr:row>
      <xdr:rowOff>11430</xdr:rowOff>
    </xdr:from>
    <xdr:to>
      <xdr:col>7</xdr:col>
      <xdr:colOff>205740</xdr:colOff>
      <xdr:row>23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4A9A9F-9D1B-411E-A4A5-1DB685847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F063A5E-2BD9-4F8F-B162-749A784EA8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1E0DD71-9C38-488A-B17E-C5F193EC6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B5DB8F4-EAD2-47C3-BA88-31C46691ED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77C31EE-625B-4F0D-AC9D-A794012FC2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D50B1DAE-0380-4945-BFC4-463B6C2D2B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D4315F6-C45E-4E75-AAE1-B4EB2E0015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90CAB436-A939-467D-AF15-873F083F84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AF26F1C9-B6D0-41B9-97ED-72928A75CC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A99CE502-F325-46AE-8092-C98888A6FC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4572000</xdr:colOff>
      <xdr:row>7</xdr:row>
      <xdr:rowOff>80010</xdr:rowOff>
    </xdr:from>
    <xdr:to>
      <xdr:col>3</xdr:col>
      <xdr:colOff>160020</xdr:colOff>
      <xdr:row>22</xdr:row>
      <xdr:rowOff>80010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85A09A-FF0F-4669-B329-9F5B155B61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F24899AB-8192-4F93-A44E-29832A9364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0000D78-B4C7-43AD-A44B-B51A8E57E6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EE3F5AFC-15A4-4290-92AE-AE70F7BC00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68B189E-4F8E-4A2D-87E0-B98BD7144F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A93D0D1-8868-4397-96E9-BA108B0EE1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19B2C592-83B9-457B-A108-D47E371EE7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7E9BAB2D-C4D9-4E4E-973A-A51926564D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5B9BD966-A630-4DF8-8849-A50F526ADE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ABA8AE01-DF25-410D-96CE-14449DA35B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4419600</xdr:colOff>
      <xdr:row>9</xdr:row>
      <xdr:rowOff>34290</xdr:rowOff>
    </xdr:from>
    <xdr:to>
      <xdr:col>5</xdr:col>
      <xdr:colOff>335280</xdr:colOff>
      <xdr:row>24</xdr:row>
      <xdr:rowOff>34290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CEE69-DEC8-4F25-BFD0-82921A999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1957C73A-010E-4E51-AFE7-F6872C28C4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991D704-44D5-408D-BA22-F3BABCFCAC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F7ADC54-0D0A-4224-B521-EAF6F1F587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72B5787-1F56-482D-B512-2009814F8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F469F754-8110-492A-A746-E93496B4CD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D14D06F-A7BD-46CB-85EB-814941C65F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9232807-BF8A-4410-9430-925D1C19EE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42ADA5BE-6E14-4743-8957-140C40AD0D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42</xdr:row>
      <xdr:rowOff>121920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6531484-D673-47C5-99F7-09D82B412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7520" cy="17983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avia" refreshedDate="44182.37005046296" createdVersion="6" refreshedVersion="6" minRefreshableVersion="3" recordCount="125" xr:uid="{00A097D7-61EB-4F46-A944-4C219FE8B71B}">
  <cacheSource type="worksheet">
    <worksheetSource ref="A1:D126" sheet="Dados 2"/>
  </cacheSource>
  <cacheFields count="4">
    <cacheField name="Carimbo de data/hora" numFmtId="164">
      <sharedItems containsSemiMixedTypes="0" containsNonDate="0" containsDate="1" containsString="0" minDate="2019-11-15T16:05:16" maxDate="2020-01-10T18:28:32"/>
    </cacheField>
    <cacheField name="Qual seu nome completo?" numFmtId="0">
      <sharedItems/>
    </cacheField>
    <cacheField name="UNIDADE " numFmtId="0">
      <sharedItems count="10">
        <s v="Núcleo Nova Iguaçu"/>
        <s v="Núcleo Vargem Grande"/>
        <s v="Núcleo Grajaú"/>
        <s v="Núcleo Santa Teresa"/>
        <s v="Núcleo Campo Grande"/>
        <s v="Núcleo Humaitá"/>
        <s v="Núcleo Duque de Caxias"/>
        <s v="Núcleo Urca"/>
        <s v="Núcleo São João de Meriti"/>
        <s v="Núcleo Niterói (Ingá)"/>
      </sharedItems>
    </cacheField>
    <cacheField name="Você procura saber se a empresa que você realiza uma compra utiliza trabalho escravo?" numFmtId="0">
      <sharedItems count="4">
        <s v="D"/>
        <s v="B"/>
        <s v="C"/>
        <s v="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avia" refreshedDate="44182.375019675928" createdVersion="6" refreshedVersion="6" minRefreshableVersion="3" recordCount="125" xr:uid="{588E400A-E86B-46AF-A7CE-67803CCA0ACF}">
  <cacheSource type="worksheet">
    <worksheetSource ref="A1:D126" sheet="Dados 3"/>
  </cacheSource>
  <cacheFields count="4">
    <cacheField name="Carimbo de data/hora" numFmtId="164">
      <sharedItems containsSemiMixedTypes="0" containsNonDate="0" containsDate="1" containsString="0" minDate="2019-11-15T16:05:16" maxDate="2020-01-10T18:28:32"/>
    </cacheField>
    <cacheField name="Qual seu nome completo?" numFmtId="0">
      <sharedItems/>
    </cacheField>
    <cacheField name="UNIDADE " numFmtId="0">
      <sharedItems count="10">
        <s v="Núcleo Nova Iguaçu"/>
        <s v="Núcleo Vargem Grande"/>
        <s v="Núcleo Grajaú"/>
        <s v="Núcleo Santa Teresa"/>
        <s v="Núcleo Campo Grande"/>
        <s v="Núcleo Humaitá"/>
        <s v="Núcleo Duque de Caxias"/>
        <s v="Núcleo Urca"/>
        <s v="Núcleo São João de Meriti"/>
        <s v="Núcleo Niterói (Ingá)"/>
      </sharedItems>
    </cacheField>
    <cacheField name="Você pesquisa as práticas e procedência das matérias primas das lojas de onde compra roupas, sapatos e objetos?" numFmtId="0">
      <sharedItems count="4">
        <s v="D"/>
        <s v="B"/>
        <s v="C"/>
        <s v="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avia" refreshedDate="44182.37566041667" createdVersion="6" refreshedVersion="6" minRefreshableVersion="3" recordCount="125" xr:uid="{8D05C84D-00E1-4F48-9DC5-9CF549D33AE5}">
  <cacheSource type="worksheet">
    <worksheetSource ref="A1:D126" sheet="Dados 1"/>
  </cacheSource>
  <cacheFields count="4">
    <cacheField name="Carimbo de data/hora" numFmtId="164">
      <sharedItems containsSemiMixedTypes="0" containsNonDate="0" containsDate="1" containsString="0" minDate="2019-11-15T16:05:16" maxDate="2020-01-10T18:28:32"/>
    </cacheField>
    <cacheField name="Qual seu nome completo?" numFmtId="0">
      <sharedItems/>
    </cacheField>
    <cacheField name="UNIDADE " numFmtId="0">
      <sharedItems count="10">
        <s v="Núcleo Nova Iguaçu"/>
        <s v="Núcleo Vargem Grande"/>
        <s v="Núcleo Grajaú"/>
        <s v="Núcleo Santa Teresa"/>
        <s v="Núcleo Campo Grande"/>
        <s v="Núcleo Humaitá"/>
        <s v="Núcleo Duque de Caxias"/>
        <s v="Núcleo Urca"/>
        <s v="Núcleo São João de Meriti"/>
        <s v="Núcleo Niterói (Ingá)"/>
      </sharedItems>
    </cacheField>
    <cacheField name="Qual local você mais compra frutas, legumes e verduras?" numFmtId="0">
      <sharedItems count="4">
        <s v="D"/>
        <s v="A"/>
        <s v="C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avia" refreshedDate="44182.376244444444" createdVersion="6" refreshedVersion="6" minRefreshableVersion="3" recordCount="125" xr:uid="{E9CB140C-3923-4476-85FE-953AA687FD0C}">
  <cacheSource type="worksheet">
    <worksheetSource ref="A1:D126" sheet="Dados"/>
  </cacheSource>
  <cacheFields count="4">
    <cacheField name="Carimbo de data/hora" numFmtId="164">
      <sharedItems containsSemiMixedTypes="0" containsNonDate="0" containsDate="1" containsString="0" minDate="2019-11-15T16:05:16" maxDate="2020-01-10T18:28:32"/>
    </cacheField>
    <cacheField name="Qual seu nome completo?" numFmtId="0">
      <sharedItems/>
    </cacheField>
    <cacheField name="UNIDADE " numFmtId="0">
      <sharedItems count="10">
        <s v="Núcleo Nova Iguaçu"/>
        <s v="Núcleo Vargem Grande"/>
        <s v="Núcleo Grajaú"/>
        <s v="Núcleo Santa Teresa"/>
        <s v="Núcleo Campo Grande"/>
        <s v="Núcleo Humaitá"/>
        <s v="Núcleo Duque de Caxias"/>
        <s v="Núcleo Urca"/>
        <s v="Núcleo São João de Meriti"/>
        <s v="Núcleo Niterói (Ingá)"/>
      </sharedItems>
    </cacheField>
    <cacheField name="Quais meios de transporte você mais utiliza para se locomover? " numFmtId="0">
      <sharedItems count="4">
        <s v="D"/>
        <s v="A"/>
        <s v="C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d v="2019-11-24T22:40:17"/>
    <s v="Ailéa Luz de Almeida Monteiro"/>
    <x v="0"/>
    <x v="0"/>
  </r>
  <r>
    <d v="2019-11-20T14:38:46"/>
    <s v="Alejandro Daniel Piekar"/>
    <x v="1"/>
    <x v="1"/>
  </r>
  <r>
    <d v="2019-11-26T06:42:01"/>
    <s v="Alessandra N. F. Santana"/>
    <x v="0"/>
    <x v="1"/>
  </r>
  <r>
    <d v="2019-11-23T22:23:18"/>
    <s v="Alexandre Lazzari"/>
    <x v="2"/>
    <x v="1"/>
  </r>
  <r>
    <d v="2019-11-16T20:07:08"/>
    <s v="Aline Ribeiro de Almeida"/>
    <x v="3"/>
    <x v="2"/>
  </r>
  <r>
    <d v="2019-11-24T22:11:07"/>
    <s v="Alvaro Gomes de Lima Junior"/>
    <x v="0"/>
    <x v="1"/>
  </r>
  <r>
    <d v="2019-11-26T22:50:17"/>
    <s v="Amanda Franco"/>
    <x v="4"/>
    <x v="0"/>
  </r>
  <r>
    <d v="2019-11-19T17:18:48"/>
    <s v="Amanda Rocha dos Santos "/>
    <x v="4"/>
    <x v="2"/>
  </r>
  <r>
    <d v="2019-11-18T16:19:03"/>
    <s v="Ana Eliza Guimarães Chaves"/>
    <x v="4"/>
    <x v="0"/>
  </r>
  <r>
    <d v="2019-11-18T16:13:49"/>
    <s v="Ana Galizia"/>
    <x v="3"/>
    <x v="1"/>
  </r>
  <r>
    <d v="2019-12-05T22:06:05"/>
    <s v="Ana Luzia Gonçalves Campos "/>
    <x v="5"/>
    <x v="3"/>
  </r>
  <r>
    <d v="2019-12-09T16:57:22"/>
    <s v="Ana Paula Silva Rodrigues"/>
    <x v="4"/>
    <x v="2"/>
  </r>
  <r>
    <d v="2019-12-06T14:32:25"/>
    <s v="Anatula da Silva Axiotelis "/>
    <x v="3"/>
    <x v="1"/>
  </r>
  <r>
    <d v="2019-11-23T19:40:36"/>
    <s v="ANGELA DE CARVALHO PRADO"/>
    <x v="0"/>
    <x v="0"/>
  </r>
  <r>
    <d v="2019-11-22T16:18:42"/>
    <s v="Angelica Sales de Souza"/>
    <x v="2"/>
    <x v="1"/>
  </r>
  <r>
    <d v="2019-11-21T19:17:39"/>
    <s v="Annelise Caetano Fraga Fernandez"/>
    <x v="1"/>
    <x v="2"/>
  </r>
  <r>
    <d v="2019-12-07T06:27:18"/>
    <s v="Ariela Couto da Silva"/>
    <x v="4"/>
    <x v="0"/>
  </r>
  <r>
    <d v="2019-11-20T19:58:56"/>
    <s v="Aurelina de Jesus Cruz Carias"/>
    <x v="6"/>
    <x v="2"/>
  </r>
  <r>
    <d v="2019-12-07T12:03:19"/>
    <s v="Bernardo Chaves Damásio"/>
    <x v="7"/>
    <x v="1"/>
  </r>
  <r>
    <d v="2019-12-14T22:31:15"/>
    <s v="Bibi Cintrão"/>
    <x v="3"/>
    <x v="2"/>
  </r>
  <r>
    <d v="2019-12-04T22:02:11"/>
    <s v="Camila Laricchia"/>
    <x v="5"/>
    <x v="3"/>
  </r>
  <r>
    <d v="2019-11-21T22:34:10"/>
    <s v="Caroline Porto de Oliveira"/>
    <x v="2"/>
    <x v="1"/>
  </r>
  <r>
    <d v="2019-11-20T00:38:50"/>
    <s v="Catarina Barbosa Alves"/>
    <x v="4"/>
    <x v="2"/>
  </r>
  <r>
    <d v="2019-11-24T23:34:00"/>
    <s v="Celinéia Paradela Ferreira"/>
    <x v="7"/>
    <x v="1"/>
  </r>
  <r>
    <d v="2019-11-20T12:19:03"/>
    <s v="Clarice lissovsky "/>
    <x v="3"/>
    <x v="2"/>
  </r>
  <r>
    <d v="2019-11-27T14:38:08"/>
    <s v="Clarissa Coimbra Canedo"/>
    <x v="2"/>
    <x v="1"/>
  </r>
  <r>
    <d v="2019-11-20T11:12:35"/>
    <s v="claudete da costa oliveira"/>
    <x v="1"/>
    <x v="3"/>
  </r>
  <r>
    <d v="2019-12-06T14:29:57"/>
    <s v="Daniel de Souza Alves"/>
    <x v="7"/>
    <x v="1"/>
  </r>
  <r>
    <d v="2019-12-07T06:45:55"/>
    <s v="Daniel Fernandes da Silva"/>
    <x v="2"/>
    <x v="2"/>
  </r>
  <r>
    <d v="2019-12-09T20:59:22"/>
    <s v="Daniel Merabet"/>
    <x v="4"/>
    <x v="2"/>
  </r>
  <r>
    <d v="2019-11-20T17:00:58"/>
    <s v="Daniela Carvalho Cavalheiro"/>
    <x v="6"/>
    <x v="2"/>
  </r>
  <r>
    <d v="2019-11-23T11:49:52"/>
    <s v="Dario Puertas Otones"/>
    <x v="7"/>
    <x v="1"/>
  </r>
  <r>
    <d v="2019-12-14T16:38:10"/>
    <s v="Davi Rodrigues"/>
    <x v="5"/>
    <x v="2"/>
  </r>
  <r>
    <d v="2019-11-21T10:37:19"/>
    <s v="David Henderson"/>
    <x v="1"/>
    <x v="3"/>
  </r>
  <r>
    <d v="2019-11-18T22:10:04"/>
    <s v="Débora C A Regufe dos Santos"/>
    <x v="2"/>
    <x v="2"/>
  </r>
  <r>
    <d v="2019-11-22T16:16:32"/>
    <s v="Deborah Weiterschan Levy"/>
    <x v="2"/>
    <x v="1"/>
  </r>
  <r>
    <d v="2019-11-25T20:02:28"/>
    <s v="Diana Rosa de Oliveira de Avelar"/>
    <x v="6"/>
    <x v="1"/>
  </r>
  <r>
    <d v="2019-11-19T09:53:53"/>
    <s v="Diogo de Carvalho Antunes Silva"/>
    <x v="5"/>
    <x v="2"/>
  </r>
  <r>
    <d v="2019-11-24T23:17:34"/>
    <s v="Edson José Pinto Monteiro"/>
    <x v="0"/>
    <x v="2"/>
  </r>
  <r>
    <d v="2019-11-25T17:49:24"/>
    <s v="Elaine Cristina Cardoso Fidalgo"/>
    <x v="3"/>
    <x v="1"/>
  </r>
  <r>
    <d v="2019-11-22T00:30:46"/>
    <s v="Elizabeth Bessa de Mattos"/>
    <x v="2"/>
    <x v="1"/>
  </r>
  <r>
    <d v="2019-11-21T19:09:51"/>
    <s v="Elizabeth Linhares"/>
    <x v="7"/>
    <x v="2"/>
  </r>
  <r>
    <d v="2019-11-18T22:26:55"/>
    <s v="Elton Luis da Silva Abel"/>
    <x v="4"/>
    <x v="2"/>
  </r>
  <r>
    <d v="2019-11-18T15:01:16"/>
    <s v="Eva Ferreira"/>
    <x v="5"/>
    <x v="1"/>
  </r>
  <r>
    <d v="2019-11-22T08:01:16"/>
    <s v="Fernanda Santos Araújo "/>
    <x v="7"/>
    <x v="2"/>
  </r>
  <r>
    <d v="2019-11-22T16:00:41"/>
    <s v="Flavia Lima de Athayde"/>
    <x v="2"/>
    <x v="3"/>
  </r>
  <r>
    <d v="2019-11-20T18:51:12"/>
    <s v="Flora de Jesus"/>
    <x v="8"/>
    <x v="1"/>
  </r>
  <r>
    <d v="2019-11-22T10:47:46"/>
    <s v="Gabriel Calegario Moraes"/>
    <x v="2"/>
    <x v="1"/>
  </r>
  <r>
    <d v="2019-11-18T17:17:43"/>
    <s v="Gabriela da Fontoura Rodrigues Selmi"/>
    <x v="9"/>
    <x v="0"/>
  </r>
  <r>
    <d v="2019-11-19T12:20:17"/>
    <s v="Geraldo Britto Lopes / Geo Britto"/>
    <x v="3"/>
    <x v="0"/>
  </r>
  <r>
    <d v="2019-11-20T16:39:38"/>
    <s v="Giovanna Ferreira Vicentini "/>
    <x v="6"/>
    <x v="1"/>
  </r>
  <r>
    <d v="2019-11-20T13:51:34"/>
    <s v="Glenda Gathe Alves"/>
    <x v="6"/>
    <x v="1"/>
  </r>
  <r>
    <d v="2019-11-19T22:39:18"/>
    <s v="Graciela Pagliaro"/>
    <x v="3"/>
    <x v="1"/>
  </r>
  <r>
    <d v="2019-11-23T19:58:17"/>
    <s v="GUTTEMBERG RODRIGUES DE OLIVEIRA"/>
    <x v="0"/>
    <x v="0"/>
  </r>
  <r>
    <d v="2019-12-07T17:33:15"/>
    <s v="Helga Voelcker"/>
    <x v="7"/>
    <x v="1"/>
  </r>
  <r>
    <d v="2019-11-18T18:10:19"/>
    <s v="Henrique Castro de Almeida"/>
    <x v="9"/>
    <x v="1"/>
  </r>
  <r>
    <d v="2019-11-18T15:47:03"/>
    <s v="Iaci Menezes Penteado"/>
    <x v="2"/>
    <x v="3"/>
  </r>
  <r>
    <d v="2019-11-19T12:49:10"/>
    <s v="Irislaine Nascimento"/>
    <x v="3"/>
    <x v="1"/>
  </r>
  <r>
    <d v="2019-11-18T20:23:04"/>
    <s v="Isabela cristina Brito Gonçalves"/>
    <x v="2"/>
    <x v="1"/>
  </r>
  <r>
    <d v="2019-11-22T12:41:30"/>
    <s v="Isabela Gomes "/>
    <x v="0"/>
    <x v="0"/>
  </r>
  <r>
    <d v="2019-12-09T22:20:40"/>
    <s v="Jaqueline Aparecida Telles de Souza"/>
    <x v="4"/>
    <x v="1"/>
  </r>
  <r>
    <d v="2019-11-20T20:40:09"/>
    <s v="Jeferson Frederico Monteiro Costa"/>
    <x v="2"/>
    <x v="1"/>
  </r>
  <r>
    <d v="2019-11-19T22:28:41"/>
    <s v="Jessica Zager"/>
    <x v="7"/>
    <x v="3"/>
  </r>
  <r>
    <d v="2019-11-24T21:59:50"/>
    <s v="João da Conceição Pimenta (Serorganico)"/>
    <x v="0"/>
    <x v="1"/>
  </r>
  <r>
    <d v="2019-11-27T07:59:12"/>
    <s v="Juliana Braga Guimarães"/>
    <x v="4"/>
    <x v="1"/>
  </r>
  <r>
    <d v="2019-11-18T17:04:28"/>
    <s v="Julie Terzian"/>
    <x v="3"/>
    <x v="1"/>
  </r>
  <r>
    <d v="2019-11-18T18:15:18"/>
    <s v="Katia de Oliveira Soares "/>
    <x v="0"/>
    <x v="2"/>
  </r>
  <r>
    <d v="2019-11-18T21:56:35"/>
    <s v="Leandro Valentim"/>
    <x v="9"/>
    <x v="1"/>
  </r>
  <r>
    <d v="2019-11-18T17:12:07"/>
    <s v="Lelia Maria Dias da Silva"/>
    <x v="4"/>
    <x v="0"/>
  </r>
  <r>
    <d v="2019-11-19T19:33:07"/>
    <s v="Ligia Scarpa Bensadon"/>
    <x v="9"/>
    <x v="2"/>
  </r>
  <r>
    <d v="2019-11-19T10:07:38"/>
    <s v="Livia de Laia Loiola "/>
    <x v="2"/>
    <x v="2"/>
  </r>
  <r>
    <d v="2019-12-04T18:09:20"/>
    <s v="Luisa de Freitas Mizarela"/>
    <x v="5"/>
    <x v="2"/>
  </r>
  <r>
    <d v="2019-12-07T18:39:49"/>
    <s v="Luiza voelcker ade "/>
    <x v="7"/>
    <x v="2"/>
  </r>
  <r>
    <d v="2019-12-03T11:50:41"/>
    <s v="Márcia Renata Gomes Moreira de Aguiar"/>
    <x v="4"/>
    <x v="1"/>
  </r>
  <r>
    <d v="2019-11-21T17:23:18"/>
    <s v="Márcio Cordeiro Rangel"/>
    <x v="3"/>
    <x v="1"/>
  </r>
  <r>
    <d v="2019-11-22T17:13:28"/>
    <s v="Maria aparecida carvalho costa"/>
    <x v="2"/>
    <x v="2"/>
  </r>
  <r>
    <d v="2019-11-18T16:27:30"/>
    <s v="Maria Brígida de Andrade Ruchleimer "/>
    <x v="1"/>
    <x v="1"/>
  </r>
  <r>
    <d v="2019-11-25T12:00:17"/>
    <s v="Maria de Fátima Amorim"/>
    <x v="0"/>
    <x v="2"/>
  </r>
  <r>
    <d v="2019-11-24T14:40:38"/>
    <s v="Maria Elizabeth C Q da Rocha "/>
    <x v="0"/>
    <x v="3"/>
  </r>
  <r>
    <d v="2019-11-19T10:11:44"/>
    <s v="Maria Inês Accioly"/>
    <x v="5"/>
    <x v="1"/>
  </r>
  <r>
    <d v="2019-11-21T18:00:08"/>
    <s v="Maria Marinete Merss"/>
    <x v="7"/>
    <x v="0"/>
  </r>
  <r>
    <d v="2019-11-29T23:38:21"/>
    <s v="Maria Sinêida de Menezes Penteado"/>
    <x v="2"/>
    <x v="1"/>
  </r>
  <r>
    <d v="2019-11-25T20:58:41"/>
    <s v="Maria Victoria Vieira Santana "/>
    <x v="0"/>
    <x v="0"/>
  </r>
  <r>
    <d v="2019-11-19T23:23:12"/>
    <s v="Maya inbar"/>
    <x v="3"/>
    <x v="0"/>
  </r>
  <r>
    <d v="2019-11-20T18:46:29"/>
    <s v="Mayra Severo Pinto"/>
    <x v="6"/>
    <x v="1"/>
  </r>
  <r>
    <d v="2019-11-18T18:28:47"/>
    <s v="Miatã Guedes "/>
    <x v="7"/>
    <x v="2"/>
  </r>
  <r>
    <d v="2019-11-21T09:12:40"/>
    <s v="Miguel Archanjo Moniz Silva Becker Amaral"/>
    <x v="1"/>
    <x v="0"/>
  </r>
  <r>
    <d v="2019-11-19T06:40:48"/>
    <s v="MIRIAM LANGENBACH"/>
    <x v="7"/>
    <x v="2"/>
  </r>
  <r>
    <d v="2019-12-09T18:14:13"/>
    <s v="Mônica Poncione Gonçalves da Silva"/>
    <x v="4"/>
    <x v="1"/>
  </r>
  <r>
    <d v="2019-11-18T21:34:59"/>
    <s v="Olga Loureiro"/>
    <x v="9"/>
    <x v="3"/>
  </r>
  <r>
    <d v="2019-11-19T20:54:23"/>
    <s v="Paloma Medina"/>
    <x v="3"/>
    <x v="1"/>
  </r>
  <r>
    <d v="2019-11-18T19:28:27"/>
    <s v="Patricia Luckmann"/>
    <x v="9"/>
    <x v="2"/>
  </r>
  <r>
    <d v="2019-11-22T11:54:10"/>
    <s v="Paula Maria Moura"/>
    <x v="1"/>
    <x v="2"/>
  </r>
  <r>
    <d v="2019-12-04T18:33:27"/>
    <s v="Pedro Guilherme Henud Barbosa"/>
    <x v="5"/>
    <x v="2"/>
  </r>
  <r>
    <d v="2019-11-19T22:51:25"/>
    <s v="Pedro Pagliaro Cooper"/>
    <x v="3"/>
    <x v="1"/>
  </r>
  <r>
    <d v="2019-11-18T22:02:25"/>
    <s v="Priscila Vieira Cardoso"/>
    <x v="9"/>
    <x v="0"/>
  </r>
  <r>
    <d v="2020-01-10T18:28:32"/>
    <s v="Rafael Carvalho"/>
    <x v="2"/>
    <x v="2"/>
  </r>
  <r>
    <d v="2019-12-04T11:15:17"/>
    <s v="Rafael de Freitas Moura "/>
    <x v="8"/>
    <x v="2"/>
  </r>
  <r>
    <d v="2019-11-23T14:28:21"/>
    <s v="Raissa Pose Pereira"/>
    <x v="2"/>
    <x v="1"/>
  </r>
  <r>
    <d v="2019-11-22T16:33:13"/>
    <s v="Rebeca Furtado de Melo"/>
    <x v="2"/>
    <x v="2"/>
  </r>
  <r>
    <d v="2019-11-22T10:01:27"/>
    <s v="Rejane da Silva Souza"/>
    <x v="2"/>
    <x v="3"/>
  </r>
  <r>
    <d v="2019-11-22T17:19:18"/>
    <s v="Renata Lara"/>
    <x v="2"/>
    <x v="2"/>
  </r>
  <r>
    <d v="2019-11-18T20:45:57"/>
    <s v="Ricardo Barreto Santana"/>
    <x v="3"/>
    <x v="1"/>
  </r>
  <r>
    <d v="2019-11-20T16:57:51"/>
    <s v="Rita Scheel-Ybert"/>
    <x v="3"/>
    <x v="1"/>
  </r>
  <r>
    <d v="2019-11-20T17:10:12"/>
    <s v="Roberta Mendonça "/>
    <x v="5"/>
    <x v="1"/>
  </r>
  <r>
    <d v="2019-11-18T18:32:33"/>
    <s v="Rodrigo Cotrim de Carvalho"/>
    <x v="9"/>
    <x v="1"/>
  </r>
  <r>
    <d v="2019-12-12T17:10:02"/>
    <s v="Rodrigo Valdes"/>
    <x v="5"/>
    <x v="1"/>
  </r>
  <r>
    <d v="2019-12-12T17:10:21"/>
    <s v="Rodrigo Valdes"/>
    <x v="5"/>
    <x v="1"/>
  </r>
  <r>
    <d v="2019-11-18T18:28:40"/>
    <s v="Ruth Freihof"/>
    <x v="3"/>
    <x v="2"/>
  </r>
  <r>
    <d v="2019-12-02T14:19:34"/>
    <s v="Sandra Hiromi Kokudai"/>
    <x v="3"/>
    <x v="2"/>
  </r>
  <r>
    <d v="2019-11-15T16:05:16"/>
    <s v="Sérgio Daniel Nasser"/>
    <x v="1"/>
    <x v="1"/>
  </r>
  <r>
    <d v="2019-11-24T21:31:24"/>
    <s v="sergio monteiro de lima"/>
    <x v="0"/>
    <x v="3"/>
  </r>
  <r>
    <d v="2019-11-21T19:04:28"/>
    <s v="Shirlene Garcia"/>
    <x v="0"/>
    <x v="1"/>
  </r>
  <r>
    <d v="2019-11-20T22:21:36"/>
    <s v="Silvana Mendes Pinotti"/>
    <x v="1"/>
    <x v="2"/>
  </r>
  <r>
    <d v="2019-12-05T21:18:13"/>
    <s v="Sol libman"/>
    <x v="5"/>
    <x v="1"/>
  </r>
  <r>
    <d v="2019-11-19T14:44:46"/>
    <s v="Solange Dias Vianna Braga"/>
    <x v="7"/>
    <x v="1"/>
  </r>
  <r>
    <d v="2019-11-25T00:22:02"/>
    <s v="SUELI MAYERLE FARIA"/>
    <x v="7"/>
    <x v="1"/>
  </r>
  <r>
    <d v="2019-12-02T01:32:01"/>
    <s v="SUELI MAYERLE FARIA"/>
    <x v="7"/>
    <x v="1"/>
  </r>
  <r>
    <d v="2019-11-20T23:22:43"/>
    <s v="Tânia Mara Franco"/>
    <x v="5"/>
    <x v="1"/>
  </r>
  <r>
    <d v="2019-11-18T16:37:55"/>
    <s v="Tatiana Altberg"/>
    <x v="3"/>
    <x v="2"/>
  </r>
  <r>
    <d v="2019-11-19T10:59:47"/>
    <s v="Thaís Rocha Barbosa"/>
    <x v="3"/>
    <x v="0"/>
  </r>
  <r>
    <d v="2019-11-23T08:19:13"/>
    <s v="Thayana Lobão Faskomy"/>
    <x v="1"/>
    <x v="2"/>
  </r>
  <r>
    <d v="2019-12-10T14:08:35"/>
    <s v="Thiago Silva"/>
    <x v="9"/>
    <x v="1"/>
  </r>
  <r>
    <d v="2019-11-24T22:22:15"/>
    <s v="Vania Bernardes "/>
    <x v="0"/>
    <x v="0"/>
  </r>
  <r>
    <d v="2019-11-20T16:40:53"/>
    <s v="Yari Scheel Ybert"/>
    <x v="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d v="2019-11-24T22:40:17"/>
    <s v="Ailéa Luz de Almeida Monteiro"/>
    <x v="0"/>
    <x v="0"/>
  </r>
  <r>
    <d v="2019-11-20T14:38:46"/>
    <s v="Alejandro Daniel Piekar"/>
    <x v="1"/>
    <x v="1"/>
  </r>
  <r>
    <d v="2019-11-26T06:42:01"/>
    <s v="Alessandra N. F. Santana"/>
    <x v="0"/>
    <x v="1"/>
  </r>
  <r>
    <d v="2019-11-23T22:23:18"/>
    <s v="Alexandre Lazzari"/>
    <x v="2"/>
    <x v="1"/>
  </r>
  <r>
    <d v="2019-11-16T20:07:08"/>
    <s v="Aline Ribeiro de Almeida"/>
    <x v="3"/>
    <x v="1"/>
  </r>
  <r>
    <d v="2019-11-24T22:11:07"/>
    <s v="Alvaro Gomes de Lima Junior"/>
    <x v="0"/>
    <x v="1"/>
  </r>
  <r>
    <d v="2019-11-26T22:50:17"/>
    <s v="Amanda Franco"/>
    <x v="4"/>
    <x v="2"/>
  </r>
  <r>
    <d v="2019-11-19T17:18:48"/>
    <s v="Amanda Rocha dos Santos "/>
    <x v="4"/>
    <x v="2"/>
  </r>
  <r>
    <d v="2019-11-18T16:19:03"/>
    <s v="Ana Eliza Guimarães Chaves"/>
    <x v="4"/>
    <x v="2"/>
  </r>
  <r>
    <d v="2019-11-18T16:13:49"/>
    <s v="Ana Galizia"/>
    <x v="3"/>
    <x v="1"/>
  </r>
  <r>
    <d v="2019-12-05T22:06:05"/>
    <s v="Ana Luzia Gonçalves Campos "/>
    <x v="5"/>
    <x v="3"/>
  </r>
  <r>
    <d v="2019-12-09T16:57:22"/>
    <s v="Ana Paula Silva Rodrigues"/>
    <x v="4"/>
    <x v="2"/>
  </r>
  <r>
    <d v="2019-12-06T14:32:25"/>
    <s v="Anatula da Silva Axiotelis "/>
    <x v="3"/>
    <x v="1"/>
  </r>
  <r>
    <d v="2019-11-23T19:40:36"/>
    <s v="ANGELA DE CARVALHO PRADO"/>
    <x v="0"/>
    <x v="0"/>
  </r>
  <r>
    <d v="2019-11-22T16:18:42"/>
    <s v="Angelica Sales de Souza"/>
    <x v="2"/>
    <x v="1"/>
  </r>
  <r>
    <d v="2019-11-21T19:17:39"/>
    <s v="Annelise Caetano Fraga Fernandez"/>
    <x v="1"/>
    <x v="3"/>
  </r>
  <r>
    <d v="2019-12-07T06:27:18"/>
    <s v="Ariela Couto da Silva"/>
    <x v="4"/>
    <x v="0"/>
  </r>
  <r>
    <d v="2019-11-20T19:58:56"/>
    <s v="Aurelina de Jesus Cruz Carias"/>
    <x v="6"/>
    <x v="2"/>
  </r>
  <r>
    <d v="2019-12-07T12:03:19"/>
    <s v="Bernardo Chaves Damásio"/>
    <x v="7"/>
    <x v="1"/>
  </r>
  <r>
    <d v="2019-12-14T22:31:15"/>
    <s v="Bibi Cintrão"/>
    <x v="3"/>
    <x v="1"/>
  </r>
  <r>
    <d v="2019-12-04T22:02:11"/>
    <s v="Camila Laricchia"/>
    <x v="5"/>
    <x v="3"/>
  </r>
  <r>
    <d v="2019-11-21T22:34:10"/>
    <s v="Caroline Porto de Oliveira"/>
    <x v="2"/>
    <x v="2"/>
  </r>
  <r>
    <d v="2019-11-20T00:38:50"/>
    <s v="Catarina Barbosa Alves"/>
    <x v="4"/>
    <x v="1"/>
  </r>
  <r>
    <d v="2019-11-24T23:34:00"/>
    <s v="Celinéia Paradela Ferreira"/>
    <x v="7"/>
    <x v="1"/>
  </r>
  <r>
    <d v="2019-11-20T12:19:03"/>
    <s v="Clarice lissovsky "/>
    <x v="3"/>
    <x v="2"/>
  </r>
  <r>
    <d v="2019-11-27T14:38:08"/>
    <s v="Clarissa Coimbra Canedo"/>
    <x v="2"/>
    <x v="2"/>
  </r>
  <r>
    <d v="2019-11-20T11:12:35"/>
    <s v="claudete da costa oliveira"/>
    <x v="1"/>
    <x v="3"/>
  </r>
  <r>
    <d v="2019-12-06T14:29:57"/>
    <s v="Daniel de Souza Alves"/>
    <x v="7"/>
    <x v="1"/>
  </r>
  <r>
    <d v="2019-12-07T06:45:55"/>
    <s v="Daniel Fernandes da Silva"/>
    <x v="2"/>
    <x v="2"/>
  </r>
  <r>
    <d v="2019-12-09T20:59:22"/>
    <s v="Daniel Merabet"/>
    <x v="4"/>
    <x v="2"/>
  </r>
  <r>
    <d v="2019-11-20T17:00:58"/>
    <s v="Daniela Carvalho Cavalheiro"/>
    <x v="6"/>
    <x v="2"/>
  </r>
  <r>
    <d v="2019-11-23T11:49:52"/>
    <s v="Dario Puertas Otones"/>
    <x v="7"/>
    <x v="1"/>
  </r>
  <r>
    <d v="2019-12-14T16:38:10"/>
    <s v="Davi Rodrigues"/>
    <x v="5"/>
    <x v="1"/>
  </r>
  <r>
    <d v="2019-11-21T10:37:19"/>
    <s v="David Henderson"/>
    <x v="1"/>
    <x v="1"/>
  </r>
  <r>
    <d v="2019-11-18T22:10:04"/>
    <s v="Débora C A Regufe dos Santos"/>
    <x v="2"/>
    <x v="3"/>
  </r>
  <r>
    <d v="2019-11-22T16:16:32"/>
    <s v="Deborah Weiterschan Levy"/>
    <x v="2"/>
    <x v="1"/>
  </r>
  <r>
    <d v="2019-11-25T20:02:28"/>
    <s v="Diana Rosa de Oliveira de Avelar"/>
    <x v="6"/>
    <x v="1"/>
  </r>
  <r>
    <d v="2019-11-19T09:53:53"/>
    <s v="Diogo de Carvalho Antunes Silva"/>
    <x v="5"/>
    <x v="1"/>
  </r>
  <r>
    <d v="2019-11-24T23:17:34"/>
    <s v="Edson José Pinto Monteiro"/>
    <x v="0"/>
    <x v="2"/>
  </r>
  <r>
    <d v="2019-11-25T17:49:24"/>
    <s v="Elaine Cristina Cardoso Fidalgo"/>
    <x v="3"/>
    <x v="1"/>
  </r>
  <r>
    <d v="2019-11-22T00:30:46"/>
    <s v="Elizabeth Bessa de Mattos"/>
    <x v="2"/>
    <x v="1"/>
  </r>
  <r>
    <d v="2019-11-21T19:09:51"/>
    <s v="Elizabeth Linhares"/>
    <x v="7"/>
    <x v="1"/>
  </r>
  <r>
    <d v="2019-11-18T22:26:55"/>
    <s v="Elton Luis da Silva Abel"/>
    <x v="4"/>
    <x v="1"/>
  </r>
  <r>
    <d v="2019-11-18T15:01:16"/>
    <s v="Eva Ferreira"/>
    <x v="5"/>
    <x v="1"/>
  </r>
  <r>
    <d v="2019-11-22T08:01:16"/>
    <s v="Fernanda Santos Araújo "/>
    <x v="7"/>
    <x v="2"/>
  </r>
  <r>
    <d v="2019-11-22T16:00:41"/>
    <s v="Flavia Lima de Athayde"/>
    <x v="2"/>
    <x v="1"/>
  </r>
  <r>
    <d v="2019-11-20T18:51:12"/>
    <s v="Flora de Jesus"/>
    <x v="8"/>
    <x v="3"/>
  </r>
  <r>
    <d v="2019-11-22T10:47:46"/>
    <s v="Gabriel Calegario Moraes"/>
    <x v="2"/>
    <x v="1"/>
  </r>
  <r>
    <d v="2019-11-18T17:17:43"/>
    <s v="Gabriela da Fontoura Rodrigues Selmi"/>
    <x v="9"/>
    <x v="0"/>
  </r>
  <r>
    <d v="2019-11-19T12:20:17"/>
    <s v="Geraldo Britto Lopes / Geo Britto"/>
    <x v="3"/>
    <x v="0"/>
  </r>
  <r>
    <d v="2019-11-20T16:39:38"/>
    <s v="Giovanna Ferreira Vicentini "/>
    <x v="6"/>
    <x v="3"/>
  </r>
  <r>
    <d v="2019-11-20T13:51:34"/>
    <s v="Glenda Gathe Alves"/>
    <x v="6"/>
    <x v="1"/>
  </r>
  <r>
    <d v="2019-11-19T22:39:18"/>
    <s v="Graciela Pagliaro"/>
    <x v="3"/>
    <x v="1"/>
  </r>
  <r>
    <d v="2019-11-23T19:58:17"/>
    <s v="GUTTEMBERG RODRIGUES DE OLIVEIRA"/>
    <x v="0"/>
    <x v="0"/>
  </r>
  <r>
    <d v="2019-12-07T17:33:15"/>
    <s v="Helga Voelcker"/>
    <x v="7"/>
    <x v="1"/>
  </r>
  <r>
    <d v="2019-11-18T18:10:19"/>
    <s v="Henrique Castro de Almeida"/>
    <x v="9"/>
    <x v="2"/>
  </r>
  <r>
    <d v="2019-11-18T15:47:03"/>
    <s v="Iaci Menezes Penteado"/>
    <x v="2"/>
    <x v="3"/>
  </r>
  <r>
    <d v="2019-11-19T12:49:10"/>
    <s v="Irislaine Nascimento"/>
    <x v="3"/>
    <x v="1"/>
  </r>
  <r>
    <d v="2019-11-18T20:23:04"/>
    <s v="Isabela cristina Brito Gonçalves"/>
    <x v="2"/>
    <x v="2"/>
  </r>
  <r>
    <d v="2019-11-22T12:41:30"/>
    <s v="Isabela Gomes "/>
    <x v="0"/>
    <x v="1"/>
  </r>
  <r>
    <d v="2019-12-09T22:20:40"/>
    <s v="Jaqueline Aparecida Telles de Souza"/>
    <x v="4"/>
    <x v="3"/>
  </r>
  <r>
    <d v="2019-11-20T20:40:09"/>
    <s v="Jeferson Frederico Monteiro Costa"/>
    <x v="2"/>
    <x v="1"/>
  </r>
  <r>
    <d v="2019-11-19T22:28:41"/>
    <s v="Jessica Zager"/>
    <x v="7"/>
    <x v="3"/>
  </r>
  <r>
    <d v="2019-11-24T21:59:50"/>
    <s v="João da Conceição Pimenta (Serorganico)"/>
    <x v="0"/>
    <x v="3"/>
  </r>
  <r>
    <d v="2019-11-27T07:59:12"/>
    <s v="Juliana Braga Guimarães"/>
    <x v="4"/>
    <x v="2"/>
  </r>
  <r>
    <d v="2019-11-18T17:04:28"/>
    <s v="Julie Terzian"/>
    <x v="3"/>
    <x v="1"/>
  </r>
  <r>
    <d v="2019-11-18T18:15:18"/>
    <s v="Katia de Oliveira Soares "/>
    <x v="0"/>
    <x v="0"/>
  </r>
  <r>
    <d v="2019-11-18T21:56:35"/>
    <s v="Leandro Valentim"/>
    <x v="9"/>
    <x v="1"/>
  </r>
  <r>
    <d v="2019-11-18T17:12:07"/>
    <s v="Lelia Maria Dias da Silva"/>
    <x v="4"/>
    <x v="3"/>
  </r>
  <r>
    <d v="2019-11-19T19:33:07"/>
    <s v="Ligia Scarpa Bensadon"/>
    <x v="9"/>
    <x v="2"/>
  </r>
  <r>
    <d v="2019-11-19T10:07:38"/>
    <s v="Livia de Laia Loiola "/>
    <x v="2"/>
    <x v="2"/>
  </r>
  <r>
    <d v="2019-12-04T18:09:20"/>
    <s v="Luisa de Freitas Mizarela"/>
    <x v="5"/>
    <x v="2"/>
  </r>
  <r>
    <d v="2019-12-07T18:39:49"/>
    <s v="Luiza voelcker ade "/>
    <x v="7"/>
    <x v="2"/>
  </r>
  <r>
    <d v="2019-12-03T11:50:41"/>
    <s v="Márcia Renata Gomes Moreira de Aguiar"/>
    <x v="4"/>
    <x v="1"/>
  </r>
  <r>
    <d v="2019-11-21T17:23:18"/>
    <s v="Márcio Cordeiro Rangel"/>
    <x v="3"/>
    <x v="3"/>
  </r>
  <r>
    <d v="2019-11-22T17:13:28"/>
    <s v="Maria aparecida carvalho costa"/>
    <x v="2"/>
    <x v="2"/>
  </r>
  <r>
    <d v="2019-11-18T16:27:30"/>
    <s v="Maria Brígida de Andrade Ruchleimer "/>
    <x v="1"/>
    <x v="1"/>
  </r>
  <r>
    <d v="2019-11-25T12:00:17"/>
    <s v="Maria de Fátima Amorim"/>
    <x v="0"/>
    <x v="2"/>
  </r>
  <r>
    <d v="2019-11-24T14:40:38"/>
    <s v="Maria Elizabeth C Q da Rocha "/>
    <x v="0"/>
    <x v="3"/>
  </r>
  <r>
    <d v="2019-11-19T10:11:44"/>
    <s v="Maria Inês Accioly"/>
    <x v="5"/>
    <x v="1"/>
  </r>
  <r>
    <d v="2019-11-21T18:00:08"/>
    <s v="Maria Marinete Merss"/>
    <x v="7"/>
    <x v="0"/>
  </r>
  <r>
    <d v="2019-11-29T23:38:21"/>
    <s v="Maria Sinêida de Menezes Penteado"/>
    <x v="2"/>
    <x v="1"/>
  </r>
  <r>
    <d v="2019-11-25T20:58:41"/>
    <s v="Maria Victoria Vieira Santana "/>
    <x v="0"/>
    <x v="1"/>
  </r>
  <r>
    <d v="2019-11-19T23:23:12"/>
    <s v="Maya inbar"/>
    <x v="3"/>
    <x v="2"/>
  </r>
  <r>
    <d v="2019-11-20T18:46:29"/>
    <s v="Mayra Severo Pinto"/>
    <x v="6"/>
    <x v="1"/>
  </r>
  <r>
    <d v="2019-11-18T18:28:47"/>
    <s v="Miatã Guedes "/>
    <x v="7"/>
    <x v="2"/>
  </r>
  <r>
    <d v="2019-11-21T09:12:40"/>
    <s v="Miguel Archanjo Moniz Silva Becker Amaral"/>
    <x v="1"/>
    <x v="0"/>
  </r>
  <r>
    <d v="2019-11-19T06:40:48"/>
    <s v="MIRIAM LANGENBACH"/>
    <x v="7"/>
    <x v="2"/>
  </r>
  <r>
    <d v="2019-12-09T18:14:13"/>
    <s v="Mônica Poncione Gonçalves da Silva"/>
    <x v="4"/>
    <x v="1"/>
  </r>
  <r>
    <d v="2019-11-18T21:34:59"/>
    <s v="Olga Loureiro"/>
    <x v="9"/>
    <x v="3"/>
  </r>
  <r>
    <d v="2019-11-19T20:54:23"/>
    <s v="Paloma Medina"/>
    <x v="3"/>
    <x v="1"/>
  </r>
  <r>
    <d v="2019-11-18T19:28:27"/>
    <s v="Patricia Luckmann"/>
    <x v="9"/>
    <x v="2"/>
  </r>
  <r>
    <d v="2019-11-22T11:54:10"/>
    <s v="Paula Maria Moura"/>
    <x v="1"/>
    <x v="0"/>
  </r>
  <r>
    <d v="2019-12-04T18:33:27"/>
    <s v="Pedro Guilherme Henud Barbosa"/>
    <x v="5"/>
    <x v="1"/>
  </r>
  <r>
    <d v="2019-11-19T22:51:25"/>
    <s v="Pedro Pagliaro Cooper"/>
    <x v="3"/>
    <x v="3"/>
  </r>
  <r>
    <d v="2019-11-18T22:02:25"/>
    <s v="Priscila Vieira Cardoso"/>
    <x v="9"/>
    <x v="0"/>
  </r>
  <r>
    <d v="2020-01-10T18:28:32"/>
    <s v="Rafael Carvalho"/>
    <x v="2"/>
    <x v="0"/>
  </r>
  <r>
    <d v="2019-12-04T11:15:17"/>
    <s v="Rafael de Freitas Moura "/>
    <x v="8"/>
    <x v="2"/>
  </r>
  <r>
    <d v="2019-11-23T14:28:21"/>
    <s v="Raissa Pose Pereira"/>
    <x v="2"/>
    <x v="1"/>
  </r>
  <r>
    <d v="2019-11-22T16:33:13"/>
    <s v="Rebeca Furtado de Melo"/>
    <x v="2"/>
    <x v="2"/>
  </r>
  <r>
    <d v="2019-11-22T10:01:27"/>
    <s v="Rejane da Silva Souza"/>
    <x v="2"/>
    <x v="3"/>
  </r>
  <r>
    <d v="2019-11-22T17:19:18"/>
    <s v="Renata Lara"/>
    <x v="2"/>
    <x v="0"/>
  </r>
  <r>
    <d v="2019-11-18T20:45:57"/>
    <s v="Ricardo Barreto Santana"/>
    <x v="3"/>
    <x v="1"/>
  </r>
  <r>
    <d v="2019-11-20T16:57:51"/>
    <s v="Rita Scheel-Ybert"/>
    <x v="3"/>
    <x v="1"/>
  </r>
  <r>
    <d v="2019-11-20T17:10:12"/>
    <s v="Roberta Mendonça "/>
    <x v="5"/>
    <x v="1"/>
  </r>
  <r>
    <d v="2019-11-18T18:32:33"/>
    <s v="Rodrigo Cotrim de Carvalho"/>
    <x v="9"/>
    <x v="1"/>
  </r>
  <r>
    <d v="2019-12-12T17:10:02"/>
    <s v="Rodrigo Valdes"/>
    <x v="5"/>
    <x v="1"/>
  </r>
  <r>
    <d v="2019-12-12T17:10:21"/>
    <s v="Rodrigo Valdes"/>
    <x v="5"/>
    <x v="1"/>
  </r>
  <r>
    <d v="2019-11-18T18:28:40"/>
    <s v="Ruth Freihof"/>
    <x v="3"/>
    <x v="2"/>
  </r>
  <r>
    <d v="2019-12-02T14:19:34"/>
    <s v="Sandra Hiromi Kokudai"/>
    <x v="3"/>
    <x v="2"/>
  </r>
  <r>
    <d v="2019-11-15T16:05:16"/>
    <s v="Sérgio Daniel Nasser"/>
    <x v="1"/>
    <x v="1"/>
  </r>
  <r>
    <d v="2019-11-24T21:31:24"/>
    <s v="sergio monteiro de lima"/>
    <x v="0"/>
    <x v="3"/>
  </r>
  <r>
    <d v="2019-11-21T19:04:28"/>
    <s v="Shirlene Garcia"/>
    <x v="0"/>
    <x v="1"/>
  </r>
  <r>
    <d v="2019-11-20T22:21:36"/>
    <s v="Silvana Mendes Pinotti"/>
    <x v="1"/>
    <x v="1"/>
  </r>
  <r>
    <d v="2019-12-05T21:18:13"/>
    <s v="Sol libman"/>
    <x v="5"/>
    <x v="1"/>
  </r>
  <r>
    <d v="2019-11-19T14:44:46"/>
    <s v="Solange Dias Vianna Braga"/>
    <x v="7"/>
    <x v="1"/>
  </r>
  <r>
    <d v="2019-11-25T00:22:02"/>
    <s v="SUELI MAYERLE FARIA"/>
    <x v="7"/>
    <x v="1"/>
  </r>
  <r>
    <d v="2019-12-02T01:32:01"/>
    <s v="SUELI MAYERLE FARIA"/>
    <x v="7"/>
    <x v="1"/>
  </r>
  <r>
    <d v="2019-11-20T23:22:43"/>
    <s v="Tânia Mara Franco"/>
    <x v="5"/>
    <x v="1"/>
  </r>
  <r>
    <d v="2019-11-18T16:37:55"/>
    <s v="Tatiana Altberg"/>
    <x v="3"/>
    <x v="1"/>
  </r>
  <r>
    <d v="2019-11-19T10:59:47"/>
    <s v="Thaís Rocha Barbosa"/>
    <x v="3"/>
    <x v="0"/>
  </r>
  <r>
    <d v="2019-11-23T08:19:13"/>
    <s v="Thayana Lobão Faskomy"/>
    <x v="1"/>
    <x v="1"/>
  </r>
  <r>
    <d v="2019-12-10T14:08:35"/>
    <s v="Thiago Silva"/>
    <x v="9"/>
    <x v="1"/>
  </r>
  <r>
    <d v="2019-11-24T22:22:15"/>
    <s v="Vania Bernardes "/>
    <x v="0"/>
    <x v="0"/>
  </r>
  <r>
    <d v="2019-11-20T16:40:53"/>
    <s v="Yari Scheel Ybert"/>
    <x v="3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d v="2019-11-24T22:40:17"/>
    <s v="Ailéa Luz de Almeida Monteiro"/>
    <x v="0"/>
    <x v="0"/>
  </r>
  <r>
    <d v="2019-11-20T14:38:46"/>
    <s v="Alejandro Daniel Piekar"/>
    <x v="1"/>
    <x v="1"/>
  </r>
  <r>
    <d v="2019-11-26T06:42:01"/>
    <s v="Alessandra N. F. Santana"/>
    <x v="0"/>
    <x v="0"/>
  </r>
  <r>
    <d v="2019-11-23T22:23:18"/>
    <s v="Alexandre Lazzari"/>
    <x v="2"/>
    <x v="0"/>
  </r>
  <r>
    <d v="2019-11-16T20:07:08"/>
    <s v="Aline Ribeiro de Almeida"/>
    <x v="3"/>
    <x v="0"/>
  </r>
  <r>
    <d v="2019-11-24T22:11:07"/>
    <s v="Alvaro Gomes de Lima Junior"/>
    <x v="0"/>
    <x v="2"/>
  </r>
  <r>
    <d v="2019-11-26T22:50:17"/>
    <s v="Amanda Franco"/>
    <x v="4"/>
    <x v="0"/>
  </r>
  <r>
    <d v="2019-11-19T17:18:48"/>
    <s v="Amanda Rocha dos Santos "/>
    <x v="4"/>
    <x v="1"/>
  </r>
  <r>
    <d v="2019-11-18T16:19:03"/>
    <s v="Ana Eliza Guimarães Chaves"/>
    <x v="4"/>
    <x v="0"/>
  </r>
  <r>
    <d v="2019-11-18T16:13:49"/>
    <s v="Ana Galizia"/>
    <x v="3"/>
    <x v="0"/>
  </r>
  <r>
    <d v="2019-12-05T22:06:05"/>
    <s v="Ana Luzia Gonçalves Campos "/>
    <x v="5"/>
    <x v="0"/>
  </r>
  <r>
    <d v="2019-12-09T16:57:22"/>
    <s v="Ana Paula Silva Rodrigues"/>
    <x v="4"/>
    <x v="0"/>
  </r>
  <r>
    <d v="2019-12-06T14:32:25"/>
    <s v="Anatula da Silva Axiotelis "/>
    <x v="3"/>
    <x v="0"/>
  </r>
  <r>
    <d v="2019-11-23T19:40:36"/>
    <s v="ANGELA DE CARVALHO PRADO"/>
    <x v="0"/>
    <x v="0"/>
  </r>
  <r>
    <d v="2019-11-22T16:18:42"/>
    <s v="Angelica Sales de Souza"/>
    <x v="2"/>
    <x v="3"/>
  </r>
  <r>
    <d v="2019-11-21T19:17:39"/>
    <s v="Annelise Caetano Fraga Fernandez"/>
    <x v="1"/>
    <x v="0"/>
  </r>
  <r>
    <d v="2019-12-07T06:27:18"/>
    <s v="Ariela Couto da Silva"/>
    <x v="4"/>
    <x v="0"/>
  </r>
  <r>
    <d v="2019-11-20T19:58:56"/>
    <s v="Aurelina de Jesus Cruz Carias"/>
    <x v="6"/>
    <x v="0"/>
  </r>
  <r>
    <d v="2019-12-07T12:03:19"/>
    <s v="Bernardo Chaves Damásio"/>
    <x v="7"/>
    <x v="0"/>
  </r>
  <r>
    <d v="2019-12-14T22:31:15"/>
    <s v="Bibi Cintrão"/>
    <x v="3"/>
    <x v="0"/>
  </r>
  <r>
    <d v="2019-12-04T22:02:11"/>
    <s v="Camila Laricchia"/>
    <x v="5"/>
    <x v="0"/>
  </r>
  <r>
    <d v="2019-11-21T22:34:10"/>
    <s v="Caroline Porto de Oliveira"/>
    <x v="2"/>
    <x v="3"/>
  </r>
  <r>
    <d v="2019-11-20T00:38:50"/>
    <s v="Catarina Barbosa Alves"/>
    <x v="4"/>
    <x v="0"/>
  </r>
  <r>
    <d v="2019-11-24T23:34:00"/>
    <s v="Celinéia Paradela Ferreira"/>
    <x v="7"/>
    <x v="1"/>
  </r>
  <r>
    <d v="2019-11-20T12:19:03"/>
    <s v="Clarice lissovsky "/>
    <x v="3"/>
    <x v="0"/>
  </r>
  <r>
    <d v="2019-11-27T14:38:08"/>
    <s v="Clarissa Coimbra Canedo"/>
    <x v="2"/>
    <x v="0"/>
  </r>
  <r>
    <d v="2019-11-20T11:12:35"/>
    <s v="claudete da costa oliveira"/>
    <x v="1"/>
    <x v="3"/>
  </r>
  <r>
    <d v="2019-12-06T14:29:57"/>
    <s v="Daniel de Souza Alves"/>
    <x v="7"/>
    <x v="0"/>
  </r>
  <r>
    <d v="2019-12-07T06:45:55"/>
    <s v="Daniel Fernandes da Silva"/>
    <x v="2"/>
    <x v="0"/>
  </r>
  <r>
    <d v="2019-12-09T20:59:22"/>
    <s v="Daniel Merabet"/>
    <x v="4"/>
    <x v="0"/>
  </r>
  <r>
    <d v="2019-11-20T17:00:58"/>
    <s v="Daniela Carvalho Cavalheiro"/>
    <x v="6"/>
    <x v="3"/>
  </r>
  <r>
    <d v="2019-11-23T11:49:52"/>
    <s v="Dario Puertas Otones"/>
    <x v="7"/>
    <x v="0"/>
  </r>
  <r>
    <d v="2019-12-14T16:38:10"/>
    <s v="Davi Rodrigues"/>
    <x v="5"/>
    <x v="0"/>
  </r>
  <r>
    <d v="2019-11-21T10:37:19"/>
    <s v="David Henderson"/>
    <x v="1"/>
    <x v="1"/>
  </r>
  <r>
    <d v="2019-11-18T22:10:04"/>
    <s v="Débora C A Regufe dos Santos"/>
    <x v="2"/>
    <x v="3"/>
  </r>
  <r>
    <d v="2019-11-22T16:16:32"/>
    <s v="Deborah Weiterschan Levy"/>
    <x v="2"/>
    <x v="0"/>
  </r>
  <r>
    <d v="2019-11-25T20:02:28"/>
    <s v="Diana Rosa de Oliveira de Avelar"/>
    <x v="6"/>
    <x v="0"/>
  </r>
  <r>
    <d v="2019-11-19T09:53:53"/>
    <s v="Diogo de Carvalho Antunes Silva"/>
    <x v="5"/>
    <x v="0"/>
  </r>
  <r>
    <d v="2019-11-24T23:17:34"/>
    <s v="Edson José Pinto Monteiro"/>
    <x v="0"/>
    <x v="0"/>
  </r>
  <r>
    <d v="2019-11-25T17:49:24"/>
    <s v="Elaine Cristina Cardoso Fidalgo"/>
    <x v="3"/>
    <x v="0"/>
  </r>
  <r>
    <d v="2019-11-22T00:30:46"/>
    <s v="Elizabeth Bessa de Mattos"/>
    <x v="2"/>
    <x v="0"/>
  </r>
  <r>
    <d v="2019-11-21T19:09:51"/>
    <s v="Elizabeth Linhares"/>
    <x v="7"/>
    <x v="0"/>
  </r>
  <r>
    <d v="2019-11-18T22:26:55"/>
    <s v="Elton Luis da Silva Abel"/>
    <x v="4"/>
    <x v="3"/>
  </r>
  <r>
    <d v="2019-11-18T15:01:16"/>
    <s v="Eva Ferreira"/>
    <x v="5"/>
    <x v="1"/>
  </r>
  <r>
    <d v="2019-11-22T08:01:16"/>
    <s v="Fernanda Santos Araújo "/>
    <x v="7"/>
    <x v="0"/>
  </r>
  <r>
    <d v="2019-11-22T16:00:41"/>
    <s v="Flavia Lima de Athayde"/>
    <x v="2"/>
    <x v="0"/>
  </r>
  <r>
    <d v="2019-11-20T18:51:12"/>
    <s v="Flora de Jesus"/>
    <x v="8"/>
    <x v="1"/>
  </r>
  <r>
    <d v="2019-11-22T10:47:46"/>
    <s v="Gabriel Calegario Moraes"/>
    <x v="2"/>
    <x v="0"/>
  </r>
  <r>
    <d v="2019-11-18T17:17:43"/>
    <s v="Gabriela da Fontoura Rodrigues Selmi"/>
    <x v="9"/>
    <x v="0"/>
  </r>
  <r>
    <d v="2019-11-19T12:20:17"/>
    <s v="Geraldo Britto Lopes / Geo Britto"/>
    <x v="3"/>
    <x v="0"/>
  </r>
  <r>
    <d v="2019-11-20T16:39:38"/>
    <s v="Giovanna Ferreira Vicentini "/>
    <x v="6"/>
    <x v="3"/>
  </r>
  <r>
    <d v="2019-11-20T13:51:34"/>
    <s v="Glenda Gathe Alves"/>
    <x v="6"/>
    <x v="1"/>
  </r>
  <r>
    <d v="2019-11-19T22:39:18"/>
    <s v="Graciela Pagliaro"/>
    <x v="3"/>
    <x v="0"/>
  </r>
  <r>
    <d v="2019-11-23T19:58:17"/>
    <s v="GUTTEMBERG RODRIGUES DE OLIVEIRA"/>
    <x v="0"/>
    <x v="0"/>
  </r>
  <r>
    <d v="2019-12-07T17:33:15"/>
    <s v="Helga Voelcker"/>
    <x v="7"/>
    <x v="0"/>
  </r>
  <r>
    <d v="2019-11-18T18:10:19"/>
    <s v="Henrique Castro de Almeida"/>
    <x v="9"/>
    <x v="0"/>
  </r>
  <r>
    <d v="2019-11-18T15:47:03"/>
    <s v="Iaci Menezes Penteado"/>
    <x v="2"/>
    <x v="3"/>
  </r>
  <r>
    <d v="2019-11-19T12:49:10"/>
    <s v="Irislaine Nascimento"/>
    <x v="3"/>
    <x v="0"/>
  </r>
  <r>
    <d v="2019-11-18T20:23:04"/>
    <s v="Isabela cristina Brito Gonçalves"/>
    <x v="2"/>
    <x v="0"/>
  </r>
  <r>
    <d v="2019-11-22T12:41:30"/>
    <s v="Isabela Gomes "/>
    <x v="0"/>
    <x v="0"/>
  </r>
  <r>
    <d v="2019-12-09T22:20:40"/>
    <s v="Jaqueline Aparecida Telles de Souza"/>
    <x v="4"/>
    <x v="0"/>
  </r>
  <r>
    <d v="2019-11-20T20:40:09"/>
    <s v="Jeferson Frederico Monteiro Costa"/>
    <x v="2"/>
    <x v="3"/>
  </r>
  <r>
    <d v="2019-11-19T22:28:41"/>
    <s v="Jessica Zager"/>
    <x v="7"/>
    <x v="0"/>
  </r>
  <r>
    <d v="2019-11-24T21:59:50"/>
    <s v="João da Conceição Pimenta (Serorganico)"/>
    <x v="0"/>
    <x v="3"/>
  </r>
  <r>
    <d v="2019-11-27T07:59:12"/>
    <s v="Juliana Braga Guimarães"/>
    <x v="4"/>
    <x v="3"/>
  </r>
  <r>
    <d v="2019-11-18T17:04:28"/>
    <s v="Julie Terzian"/>
    <x v="3"/>
    <x v="0"/>
  </r>
  <r>
    <d v="2019-11-18T18:15:18"/>
    <s v="Katia de Oliveira Soares "/>
    <x v="0"/>
    <x v="0"/>
  </r>
  <r>
    <d v="2019-11-18T21:56:35"/>
    <s v="Leandro Valentim"/>
    <x v="9"/>
    <x v="0"/>
  </r>
  <r>
    <d v="2019-11-18T17:12:07"/>
    <s v="Lelia Maria Dias da Silva"/>
    <x v="4"/>
    <x v="1"/>
  </r>
  <r>
    <d v="2019-11-19T19:33:07"/>
    <s v="Ligia Scarpa Bensadon"/>
    <x v="9"/>
    <x v="0"/>
  </r>
  <r>
    <d v="2019-11-19T10:07:38"/>
    <s v="Livia de Laia Loiola "/>
    <x v="2"/>
    <x v="0"/>
  </r>
  <r>
    <d v="2019-12-04T18:09:20"/>
    <s v="Luisa de Freitas Mizarela"/>
    <x v="5"/>
    <x v="0"/>
  </r>
  <r>
    <d v="2019-12-07T18:39:49"/>
    <s v="Luiza voelcker ade "/>
    <x v="7"/>
    <x v="0"/>
  </r>
  <r>
    <d v="2019-12-03T11:50:41"/>
    <s v="Márcia Renata Gomes Moreira de Aguiar"/>
    <x v="4"/>
    <x v="3"/>
  </r>
  <r>
    <d v="2019-11-21T17:23:18"/>
    <s v="Márcio Cordeiro Rangel"/>
    <x v="3"/>
    <x v="0"/>
  </r>
  <r>
    <d v="2019-11-22T17:13:28"/>
    <s v="Maria aparecida carvalho costa"/>
    <x v="2"/>
    <x v="3"/>
  </r>
  <r>
    <d v="2019-11-18T16:27:30"/>
    <s v="Maria Brígida de Andrade Ruchleimer "/>
    <x v="1"/>
    <x v="0"/>
  </r>
  <r>
    <d v="2019-11-25T12:00:17"/>
    <s v="Maria de Fátima Amorim"/>
    <x v="0"/>
    <x v="2"/>
  </r>
  <r>
    <d v="2019-11-24T14:40:38"/>
    <s v="Maria Elizabeth C Q da Rocha "/>
    <x v="0"/>
    <x v="0"/>
  </r>
  <r>
    <d v="2019-11-19T10:11:44"/>
    <s v="Maria Inês Accioly"/>
    <x v="5"/>
    <x v="0"/>
  </r>
  <r>
    <d v="2019-11-21T18:00:08"/>
    <s v="Maria Marinete Merss"/>
    <x v="7"/>
    <x v="0"/>
  </r>
  <r>
    <d v="2019-11-29T23:38:21"/>
    <s v="Maria Sinêida de Menezes Penteado"/>
    <x v="2"/>
    <x v="3"/>
  </r>
  <r>
    <d v="2019-11-25T20:58:41"/>
    <s v="Maria Victoria Vieira Santana "/>
    <x v="0"/>
    <x v="0"/>
  </r>
  <r>
    <d v="2019-11-19T23:23:12"/>
    <s v="Maya inbar"/>
    <x v="3"/>
    <x v="0"/>
  </r>
  <r>
    <d v="2019-11-20T18:46:29"/>
    <s v="Mayra Severo Pinto"/>
    <x v="6"/>
    <x v="1"/>
  </r>
  <r>
    <d v="2019-11-18T18:28:47"/>
    <s v="Miatã Guedes "/>
    <x v="7"/>
    <x v="0"/>
  </r>
  <r>
    <d v="2019-11-21T09:12:40"/>
    <s v="Miguel Archanjo Moniz Silva Becker Amaral"/>
    <x v="1"/>
    <x v="0"/>
  </r>
  <r>
    <d v="2019-11-19T06:40:48"/>
    <s v="MIRIAM LANGENBACH"/>
    <x v="7"/>
    <x v="0"/>
  </r>
  <r>
    <d v="2019-12-09T18:14:13"/>
    <s v="Mônica Poncione Gonçalves da Silva"/>
    <x v="4"/>
    <x v="0"/>
  </r>
  <r>
    <d v="2019-11-18T21:34:59"/>
    <s v="Olga Loureiro"/>
    <x v="9"/>
    <x v="0"/>
  </r>
  <r>
    <d v="2019-11-19T20:54:23"/>
    <s v="Paloma Medina"/>
    <x v="3"/>
    <x v="0"/>
  </r>
  <r>
    <d v="2019-11-18T19:28:27"/>
    <s v="Patricia Luckmann"/>
    <x v="9"/>
    <x v="0"/>
  </r>
  <r>
    <d v="2019-11-22T11:54:10"/>
    <s v="Paula Maria Moura"/>
    <x v="1"/>
    <x v="1"/>
  </r>
  <r>
    <d v="2019-12-04T18:33:27"/>
    <s v="Pedro Guilherme Henud Barbosa"/>
    <x v="5"/>
    <x v="0"/>
  </r>
  <r>
    <d v="2019-11-19T22:51:25"/>
    <s v="Pedro Pagliaro Cooper"/>
    <x v="3"/>
    <x v="0"/>
  </r>
  <r>
    <d v="2019-11-18T22:02:25"/>
    <s v="Priscila Vieira Cardoso"/>
    <x v="9"/>
    <x v="0"/>
  </r>
  <r>
    <d v="2020-01-10T18:28:32"/>
    <s v="Rafael Carvalho"/>
    <x v="2"/>
    <x v="0"/>
  </r>
  <r>
    <d v="2019-12-04T11:15:17"/>
    <s v="Rafael de Freitas Moura "/>
    <x v="8"/>
    <x v="0"/>
  </r>
  <r>
    <d v="2019-11-23T14:28:21"/>
    <s v="Raissa Pose Pereira"/>
    <x v="2"/>
    <x v="0"/>
  </r>
  <r>
    <d v="2019-11-22T16:33:13"/>
    <s v="Rebeca Furtado de Melo"/>
    <x v="2"/>
    <x v="0"/>
  </r>
  <r>
    <d v="2019-11-22T10:01:27"/>
    <s v="Rejane da Silva Souza"/>
    <x v="2"/>
    <x v="0"/>
  </r>
  <r>
    <d v="2019-11-22T17:19:18"/>
    <s v="Renata Lara"/>
    <x v="2"/>
    <x v="0"/>
  </r>
  <r>
    <d v="2019-11-18T20:45:57"/>
    <s v="Ricardo Barreto Santana"/>
    <x v="3"/>
    <x v="0"/>
  </r>
  <r>
    <d v="2019-11-20T16:57:51"/>
    <s v="Rita Scheel-Ybert"/>
    <x v="3"/>
    <x v="0"/>
  </r>
  <r>
    <d v="2019-11-20T17:10:12"/>
    <s v="Roberta Mendonça "/>
    <x v="5"/>
    <x v="0"/>
  </r>
  <r>
    <d v="2019-11-18T18:32:33"/>
    <s v="Rodrigo Cotrim de Carvalho"/>
    <x v="9"/>
    <x v="0"/>
  </r>
  <r>
    <d v="2019-12-12T17:10:02"/>
    <s v="Rodrigo Valdes"/>
    <x v="5"/>
    <x v="0"/>
  </r>
  <r>
    <d v="2019-12-12T17:10:21"/>
    <s v="Rodrigo Valdes"/>
    <x v="5"/>
    <x v="0"/>
  </r>
  <r>
    <d v="2019-11-18T18:28:40"/>
    <s v="Ruth Freihof"/>
    <x v="3"/>
    <x v="0"/>
  </r>
  <r>
    <d v="2019-12-02T14:19:34"/>
    <s v="Sandra Hiromi Kokudai"/>
    <x v="3"/>
    <x v="0"/>
  </r>
  <r>
    <d v="2019-11-15T16:05:16"/>
    <s v="Sérgio Daniel Nasser"/>
    <x v="1"/>
    <x v="0"/>
  </r>
  <r>
    <d v="2019-11-24T21:31:24"/>
    <s v="sergio monteiro de lima"/>
    <x v="0"/>
    <x v="3"/>
  </r>
  <r>
    <d v="2019-11-21T19:04:28"/>
    <s v="Shirlene Garcia"/>
    <x v="0"/>
    <x v="0"/>
  </r>
  <r>
    <d v="2019-11-20T22:21:36"/>
    <s v="Silvana Mendes Pinotti"/>
    <x v="1"/>
    <x v="0"/>
  </r>
  <r>
    <d v="2019-12-05T21:18:13"/>
    <s v="Sol libman"/>
    <x v="5"/>
    <x v="2"/>
  </r>
  <r>
    <d v="2019-11-19T14:44:46"/>
    <s v="Solange Dias Vianna Braga"/>
    <x v="7"/>
    <x v="0"/>
  </r>
  <r>
    <d v="2019-11-25T00:22:02"/>
    <s v="SUELI MAYERLE FARIA"/>
    <x v="7"/>
    <x v="0"/>
  </r>
  <r>
    <d v="2019-12-02T01:32:01"/>
    <s v="SUELI MAYERLE FARIA"/>
    <x v="7"/>
    <x v="0"/>
  </r>
  <r>
    <d v="2019-11-20T23:22:43"/>
    <s v="Tânia Mara Franco"/>
    <x v="5"/>
    <x v="0"/>
  </r>
  <r>
    <d v="2019-11-18T16:37:55"/>
    <s v="Tatiana Altberg"/>
    <x v="3"/>
    <x v="0"/>
  </r>
  <r>
    <d v="2019-11-19T10:59:47"/>
    <s v="Thaís Rocha Barbosa"/>
    <x v="3"/>
    <x v="0"/>
  </r>
  <r>
    <d v="2019-11-23T08:19:13"/>
    <s v="Thayana Lobão Faskomy"/>
    <x v="1"/>
    <x v="0"/>
  </r>
  <r>
    <d v="2019-12-10T14:08:35"/>
    <s v="Thiago Silva"/>
    <x v="9"/>
    <x v="0"/>
  </r>
  <r>
    <d v="2019-11-24T22:22:15"/>
    <s v="Vania Bernardes "/>
    <x v="0"/>
    <x v="0"/>
  </r>
  <r>
    <d v="2019-11-20T16:40:53"/>
    <s v="Yari Scheel Ybert"/>
    <x v="3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d v="2019-11-24T22:40:17"/>
    <s v="Ailéa Luz de Almeida Monteiro"/>
    <x v="0"/>
    <x v="0"/>
  </r>
  <r>
    <d v="2019-11-20T14:38:46"/>
    <s v="Alejandro Daniel Piekar"/>
    <x v="1"/>
    <x v="0"/>
  </r>
  <r>
    <d v="2019-11-26T06:42:01"/>
    <s v="Alessandra N. F. Santana"/>
    <x v="0"/>
    <x v="1"/>
  </r>
  <r>
    <d v="2019-11-23T22:23:18"/>
    <s v="Alexandre Lazzari"/>
    <x v="2"/>
    <x v="1"/>
  </r>
  <r>
    <d v="2019-11-16T20:07:08"/>
    <s v="Aline Ribeiro de Almeida"/>
    <x v="3"/>
    <x v="1"/>
  </r>
  <r>
    <d v="2019-11-24T22:11:07"/>
    <s v="Alvaro Gomes de Lima Junior"/>
    <x v="0"/>
    <x v="1"/>
  </r>
  <r>
    <d v="2019-11-26T22:50:17"/>
    <s v="Amanda Franco"/>
    <x v="4"/>
    <x v="1"/>
  </r>
  <r>
    <d v="2019-11-19T17:18:48"/>
    <s v="Amanda Rocha dos Santos "/>
    <x v="4"/>
    <x v="0"/>
  </r>
  <r>
    <d v="2019-11-18T16:19:03"/>
    <s v="Ana Eliza Guimarães Chaves"/>
    <x v="4"/>
    <x v="2"/>
  </r>
  <r>
    <d v="2019-11-18T16:13:49"/>
    <s v="Ana Galizia"/>
    <x v="3"/>
    <x v="0"/>
  </r>
  <r>
    <d v="2019-12-05T22:06:05"/>
    <s v="Ana Luzia Gonçalves Campos "/>
    <x v="5"/>
    <x v="1"/>
  </r>
  <r>
    <d v="2019-12-09T16:57:22"/>
    <s v="Ana Paula Silva Rodrigues"/>
    <x v="4"/>
    <x v="0"/>
  </r>
  <r>
    <d v="2019-12-06T14:32:25"/>
    <s v="Anatula da Silva Axiotelis "/>
    <x v="3"/>
    <x v="0"/>
  </r>
  <r>
    <d v="2019-11-23T19:40:36"/>
    <s v="ANGELA DE CARVALHO PRADO"/>
    <x v="0"/>
    <x v="0"/>
  </r>
  <r>
    <d v="2019-11-22T16:18:42"/>
    <s v="Angelica Sales de Souza"/>
    <x v="2"/>
    <x v="0"/>
  </r>
  <r>
    <d v="2019-11-21T19:17:39"/>
    <s v="Annelise Caetano Fraga Fernandez"/>
    <x v="1"/>
    <x v="1"/>
  </r>
  <r>
    <d v="2019-12-07T06:27:18"/>
    <s v="Ariela Couto da Silva"/>
    <x v="4"/>
    <x v="1"/>
  </r>
  <r>
    <d v="2019-11-20T19:58:56"/>
    <s v="Aurelina de Jesus Cruz Carias"/>
    <x v="6"/>
    <x v="0"/>
  </r>
  <r>
    <d v="2019-12-07T12:03:19"/>
    <s v="Bernardo Chaves Damásio"/>
    <x v="7"/>
    <x v="0"/>
  </r>
  <r>
    <d v="2019-12-14T22:31:15"/>
    <s v="Bibi Cintrão"/>
    <x v="3"/>
    <x v="0"/>
  </r>
  <r>
    <d v="2019-12-04T22:02:11"/>
    <s v="Camila Laricchia"/>
    <x v="5"/>
    <x v="0"/>
  </r>
  <r>
    <d v="2019-11-21T22:34:10"/>
    <s v="Caroline Porto de Oliveira"/>
    <x v="2"/>
    <x v="0"/>
  </r>
  <r>
    <d v="2019-11-20T00:38:50"/>
    <s v="Catarina Barbosa Alves"/>
    <x v="4"/>
    <x v="1"/>
  </r>
  <r>
    <d v="2019-11-24T23:34:00"/>
    <s v="Celinéia Paradela Ferreira"/>
    <x v="7"/>
    <x v="1"/>
  </r>
  <r>
    <d v="2019-11-20T12:19:03"/>
    <s v="Clarice lissovsky "/>
    <x v="3"/>
    <x v="0"/>
  </r>
  <r>
    <d v="2019-11-27T14:38:08"/>
    <s v="Clarissa Coimbra Canedo"/>
    <x v="2"/>
    <x v="1"/>
  </r>
  <r>
    <d v="2019-11-20T11:12:35"/>
    <s v="claudete da costa oliveira"/>
    <x v="1"/>
    <x v="1"/>
  </r>
  <r>
    <d v="2019-12-06T14:29:57"/>
    <s v="Daniel de Souza Alves"/>
    <x v="7"/>
    <x v="3"/>
  </r>
  <r>
    <d v="2019-12-07T06:45:55"/>
    <s v="Daniel Fernandes da Silva"/>
    <x v="2"/>
    <x v="1"/>
  </r>
  <r>
    <d v="2019-12-09T20:59:22"/>
    <s v="Daniel Merabet"/>
    <x v="4"/>
    <x v="0"/>
  </r>
  <r>
    <d v="2019-11-20T17:00:58"/>
    <s v="Daniela Carvalho Cavalheiro"/>
    <x v="6"/>
    <x v="0"/>
  </r>
  <r>
    <d v="2019-11-23T11:49:52"/>
    <s v="Dario Puertas Otones"/>
    <x v="7"/>
    <x v="0"/>
  </r>
  <r>
    <d v="2019-12-14T16:38:10"/>
    <s v="Davi Rodrigues"/>
    <x v="5"/>
    <x v="0"/>
  </r>
  <r>
    <d v="2019-11-21T10:37:19"/>
    <s v="David Henderson"/>
    <x v="1"/>
    <x v="0"/>
  </r>
  <r>
    <d v="2019-11-18T22:10:04"/>
    <s v="Débora C A Regufe dos Santos"/>
    <x v="2"/>
    <x v="0"/>
  </r>
  <r>
    <d v="2019-11-22T16:16:32"/>
    <s v="Deborah Weiterschan Levy"/>
    <x v="2"/>
    <x v="0"/>
  </r>
  <r>
    <d v="2019-11-25T20:02:28"/>
    <s v="Diana Rosa de Oliveira de Avelar"/>
    <x v="6"/>
    <x v="0"/>
  </r>
  <r>
    <d v="2019-11-19T09:53:53"/>
    <s v="Diogo de Carvalho Antunes Silva"/>
    <x v="5"/>
    <x v="0"/>
  </r>
  <r>
    <d v="2019-11-24T23:17:34"/>
    <s v="Edson José Pinto Monteiro"/>
    <x v="0"/>
    <x v="1"/>
  </r>
  <r>
    <d v="2019-11-25T17:49:24"/>
    <s v="Elaine Cristina Cardoso Fidalgo"/>
    <x v="3"/>
    <x v="1"/>
  </r>
  <r>
    <d v="2019-11-22T00:30:46"/>
    <s v="Elizabeth Bessa de Mattos"/>
    <x v="2"/>
    <x v="0"/>
  </r>
  <r>
    <d v="2019-11-21T19:09:51"/>
    <s v="Elizabeth Linhares"/>
    <x v="7"/>
    <x v="0"/>
  </r>
  <r>
    <d v="2019-11-18T22:26:55"/>
    <s v="Elton Luis da Silva Abel"/>
    <x v="4"/>
    <x v="3"/>
  </r>
  <r>
    <d v="2019-11-18T15:01:16"/>
    <s v="Eva Ferreira"/>
    <x v="5"/>
    <x v="0"/>
  </r>
  <r>
    <d v="2019-11-22T08:01:16"/>
    <s v="Fernanda Santos Araújo "/>
    <x v="7"/>
    <x v="1"/>
  </r>
  <r>
    <d v="2019-11-22T16:00:41"/>
    <s v="Flavia Lima de Athayde"/>
    <x v="2"/>
    <x v="1"/>
  </r>
  <r>
    <d v="2019-11-20T18:51:12"/>
    <s v="Flora de Jesus"/>
    <x v="8"/>
    <x v="1"/>
  </r>
  <r>
    <d v="2019-11-22T10:47:46"/>
    <s v="Gabriel Calegario Moraes"/>
    <x v="2"/>
    <x v="1"/>
  </r>
  <r>
    <d v="2019-11-18T17:17:43"/>
    <s v="Gabriela da Fontoura Rodrigues Selmi"/>
    <x v="9"/>
    <x v="1"/>
  </r>
  <r>
    <d v="2019-11-19T12:20:17"/>
    <s v="Geraldo Britto Lopes / Geo Britto"/>
    <x v="3"/>
    <x v="0"/>
  </r>
  <r>
    <d v="2019-11-20T16:39:38"/>
    <s v="Giovanna Ferreira Vicentini "/>
    <x v="6"/>
    <x v="0"/>
  </r>
  <r>
    <d v="2019-11-20T13:51:34"/>
    <s v="Glenda Gathe Alves"/>
    <x v="6"/>
    <x v="1"/>
  </r>
  <r>
    <d v="2019-11-19T22:39:18"/>
    <s v="Graciela Pagliaro"/>
    <x v="3"/>
    <x v="1"/>
  </r>
  <r>
    <d v="2019-11-23T19:58:17"/>
    <s v="GUTTEMBERG RODRIGUES DE OLIVEIRA"/>
    <x v="0"/>
    <x v="1"/>
  </r>
  <r>
    <d v="2019-12-07T17:33:15"/>
    <s v="Helga Voelcker"/>
    <x v="7"/>
    <x v="1"/>
  </r>
  <r>
    <d v="2019-11-18T18:10:19"/>
    <s v="Henrique Castro de Almeida"/>
    <x v="9"/>
    <x v="0"/>
  </r>
  <r>
    <d v="2019-11-18T15:47:03"/>
    <s v="Iaci Menezes Penteado"/>
    <x v="2"/>
    <x v="0"/>
  </r>
  <r>
    <d v="2019-11-19T12:49:10"/>
    <s v="Irislaine Nascimento"/>
    <x v="3"/>
    <x v="0"/>
  </r>
  <r>
    <d v="2019-11-18T20:23:04"/>
    <s v="Isabela cristina Brito Gonçalves"/>
    <x v="2"/>
    <x v="0"/>
  </r>
  <r>
    <d v="2019-11-22T12:41:30"/>
    <s v="Isabela Gomes "/>
    <x v="0"/>
    <x v="1"/>
  </r>
  <r>
    <d v="2019-12-09T22:20:40"/>
    <s v="Jaqueline Aparecida Telles de Souza"/>
    <x v="4"/>
    <x v="0"/>
  </r>
  <r>
    <d v="2019-11-20T20:40:09"/>
    <s v="Jeferson Frederico Monteiro Costa"/>
    <x v="2"/>
    <x v="0"/>
  </r>
  <r>
    <d v="2019-11-19T22:28:41"/>
    <s v="Jessica Zager"/>
    <x v="7"/>
    <x v="0"/>
  </r>
  <r>
    <d v="2019-11-24T21:59:50"/>
    <s v="João da Conceição Pimenta (Serorganico)"/>
    <x v="0"/>
    <x v="1"/>
  </r>
  <r>
    <d v="2019-11-27T07:59:12"/>
    <s v="Juliana Braga Guimarães"/>
    <x v="4"/>
    <x v="0"/>
  </r>
  <r>
    <d v="2019-11-18T17:04:28"/>
    <s v="Julie Terzian"/>
    <x v="3"/>
    <x v="1"/>
  </r>
  <r>
    <d v="2019-11-18T18:15:18"/>
    <s v="Katia de Oliveira Soares "/>
    <x v="0"/>
    <x v="0"/>
  </r>
  <r>
    <d v="2019-11-18T21:56:35"/>
    <s v="Leandro Valentim"/>
    <x v="9"/>
    <x v="0"/>
  </r>
  <r>
    <d v="2019-11-18T17:12:07"/>
    <s v="Lelia Maria Dias da Silva"/>
    <x v="4"/>
    <x v="0"/>
  </r>
  <r>
    <d v="2019-11-19T19:33:07"/>
    <s v="Ligia Scarpa Bensadon"/>
    <x v="9"/>
    <x v="1"/>
  </r>
  <r>
    <d v="2019-11-19T10:07:38"/>
    <s v="Livia de Laia Loiola "/>
    <x v="2"/>
    <x v="0"/>
  </r>
  <r>
    <d v="2019-12-04T18:09:20"/>
    <s v="Luisa de Freitas Mizarela"/>
    <x v="5"/>
    <x v="0"/>
  </r>
  <r>
    <d v="2019-12-07T18:39:49"/>
    <s v="Luiza voelcker ade "/>
    <x v="7"/>
    <x v="1"/>
  </r>
  <r>
    <d v="2019-12-03T11:50:41"/>
    <s v="Márcia Renata Gomes Moreira de Aguiar"/>
    <x v="4"/>
    <x v="0"/>
  </r>
  <r>
    <d v="2019-11-21T17:23:18"/>
    <s v="Márcio Cordeiro Rangel"/>
    <x v="3"/>
    <x v="0"/>
  </r>
  <r>
    <d v="2019-11-22T17:13:28"/>
    <s v="Maria aparecida carvalho costa"/>
    <x v="2"/>
    <x v="1"/>
  </r>
  <r>
    <d v="2019-11-18T16:27:30"/>
    <s v="Maria Brígida de Andrade Ruchleimer "/>
    <x v="1"/>
    <x v="0"/>
  </r>
  <r>
    <d v="2019-11-25T12:00:17"/>
    <s v="Maria de Fátima Amorim"/>
    <x v="0"/>
    <x v="0"/>
  </r>
  <r>
    <d v="2019-11-24T14:40:38"/>
    <s v="Maria Elizabeth C Q da Rocha "/>
    <x v="0"/>
    <x v="1"/>
  </r>
  <r>
    <d v="2019-11-19T10:11:44"/>
    <s v="Maria Inês Accioly"/>
    <x v="5"/>
    <x v="0"/>
  </r>
  <r>
    <d v="2019-11-21T18:00:08"/>
    <s v="Maria Marinete Merss"/>
    <x v="7"/>
    <x v="0"/>
  </r>
  <r>
    <d v="2019-11-29T23:38:21"/>
    <s v="Maria Sinêida de Menezes Penteado"/>
    <x v="2"/>
    <x v="0"/>
  </r>
  <r>
    <d v="2019-11-25T20:58:41"/>
    <s v="Maria Victoria Vieira Santana "/>
    <x v="0"/>
    <x v="0"/>
  </r>
  <r>
    <d v="2019-11-19T23:23:12"/>
    <s v="Maya inbar"/>
    <x v="3"/>
    <x v="0"/>
  </r>
  <r>
    <d v="2019-11-20T18:46:29"/>
    <s v="Mayra Severo Pinto"/>
    <x v="6"/>
    <x v="0"/>
  </r>
  <r>
    <d v="2019-11-18T18:28:47"/>
    <s v="Miatã Guedes "/>
    <x v="7"/>
    <x v="0"/>
  </r>
  <r>
    <d v="2019-11-21T09:12:40"/>
    <s v="Miguel Archanjo Moniz Silva Becker Amaral"/>
    <x v="1"/>
    <x v="0"/>
  </r>
  <r>
    <d v="2019-11-19T06:40:48"/>
    <s v="MIRIAM LANGENBACH"/>
    <x v="7"/>
    <x v="0"/>
  </r>
  <r>
    <d v="2019-12-09T18:14:13"/>
    <s v="Mônica Poncione Gonçalves da Silva"/>
    <x v="4"/>
    <x v="1"/>
  </r>
  <r>
    <d v="2019-11-18T21:34:59"/>
    <s v="Olga Loureiro"/>
    <x v="9"/>
    <x v="1"/>
  </r>
  <r>
    <d v="2019-11-19T20:54:23"/>
    <s v="Paloma Medina"/>
    <x v="3"/>
    <x v="1"/>
  </r>
  <r>
    <d v="2019-11-18T19:28:27"/>
    <s v="Patricia Luckmann"/>
    <x v="9"/>
    <x v="1"/>
  </r>
  <r>
    <d v="2019-11-22T11:54:10"/>
    <s v="Paula Maria Moura"/>
    <x v="1"/>
    <x v="1"/>
  </r>
  <r>
    <d v="2019-12-04T18:33:27"/>
    <s v="Pedro Guilherme Henud Barbosa"/>
    <x v="5"/>
    <x v="1"/>
  </r>
  <r>
    <d v="2019-11-19T22:51:25"/>
    <s v="Pedro Pagliaro Cooper"/>
    <x v="3"/>
    <x v="3"/>
  </r>
  <r>
    <d v="2019-11-18T22:02:25"/>
    <s v="Priscila Vieira Cardoso"/>
    <x v="9"/>
    <x v="2"/>
  </r>
  <r>
    <d v="2020-01-10T18:28:32"/>
    <s v="Rafael Carvalho"/>
    <x v="2"/>
    <x v="1"/>
  </r>
  <r>
    <d v="2019-12-04T11:15:17"/>
    <s v="Rafael de Freitas Moura "/>
    <x v="8"/>
    <x v="0"/>
  </r>
  <r>
    <d v="2019-11-23T14:28:21"/>
    <s v="Raissa Pose Pereira"/>
    <x v="2"/>
    <x v="0"/>
  </r>
  <r>
    <d v="2019-11-22T16:33:13"/>
    <s v="Rebeca Furtado de Melo"/>
    <x v="2"/>
    <x v="1"/>
  </r>
  <r>
    <d v="2019-11-22T10:01:27"/>
    <s v="Rejane da Silva Souza"/>
    <x v="2"/>
    <x v="1"/>
  </r>
  <r>
    <d v="2019-11-22T17:19:18"/>
    <s v="Renata Lara"/>
    <x v="2"/>
    <x v="1"/>
  </r>
  <r>
    <d v="2019-11-18T20:45:57"/>
    <s v="Ricardo Barreto Santana"/>
    <x v="3"/>
    <x v="2"/>
  </r>
  <r>
    <d v="2019-11-20T16:57:51"/>
    <s v="Rita Scheel-Ybert"/>
    <x v="3"/>
    <x v="1"/>
  </r>
  <r>
    <d v="2019-11-20T17:10:12"/>
    <s v="Roberta Mendonça "/>
    <x v="5"/>
    <x v="1"/>
  </r>
  <r>
    <d v="2019-11-18T18:32:33"/>
    <s v="Rodrigo Cotrim de Carvalho"/>
    <x v="9"/>
    <x v="1"/>
  </r>
  <r>
    <d v="2019-12-12T17:10:02"/>
    <s v="Rodrigo Valdes"/>
    <x v="5"/>
    <x v="0"/>
  </r>
  <r>
    <d v="2019-12-12T17:10:21"/>
    <s v="Rodrigo Valdes"/>
    <x v="5"/>
    <x v="0"/>
  </r>
  <r>
    <d v="2019-11-18T18:28:40"/>
    <s v="Ruth Freihof"/>
    <x v="3"/>
    <x v="1"/>
  </r>
  <r>
    <d v="2019-12-02T14:19:34"/>
    <s v="Sandra Hiromi Kokudai"/>
    <x v="3"/>
    <x v="0"/>
  </r>
  <r>
    <d v="2019-11-15T16:05:16"/>
    <s v="Sérgio Daniel Nasser"/>
    <x v="1"/>
    <x v="0"/>
  </r>
  <r>
    <d v="2019-11-24T21:31:24"/>
    <s v="sergio monteiro de lima"/>
    <x v="0"/>
    <x v="0"/>
  </r>
  <r>
    <d v="2019-11-21T19:04:28"/>
    <s v="Shirlene Garcia"/>
    <x v="0"/>
    <x v="0"/>
  </r>
  <r>
    <d v="2019-11-20T22:21:36"/>
    <s v="Silvana Mendes Pinotti"/>
    <x v="1"/>
    <x v="0"/>
  </r>
  <r>
    <d v="2019-12-05T21:18:13"/>
    <s v="Sol libman"/>
    <x v="5"/>
    <x v="1"/>
  </r>
  <r>
    <d v="2019-11-19T14:44:46"/>
    <s v="Solange Dias Vianna Braga"/>
    <x v="7"/>
    <x v="0"/>
  </r>
  <r>
    <d v="2019-11-25T00:22:02"/>
    <s v="SUELI MAYERLE FARIA"/>
    <x v="7"/>
    <x v="0"/>
  </r>
  <r>
    <d v="2019-12-02T01:32:01"/>
    <s v="SUELI MAYERLE FARIA"/>
    <x v="7"/>
    <x v="0"/>
  </r>
  <r>
    <d v="2019-11-20T23:22:43"/>
    <s v="Tânia Mara Franco"/>
    <x v="5"/>
    <x v="1"/>
  </r>
  <r>
    <d v="2019-11-18T16:37:55"/>
    <s v="Tatiana Altberg"/>
    <x v="3"/>
    <x v="0"/>
  </r>
  <r>
    <d v="2019-11-19T10:59:47"/>
    <s v="Thaís Rocha Barbosa"/>
    <x v="3"/>
    <x v="0"/>
  </r>
  <r>
    <d v="2019-11-23T08:19:13"/>
    <s v="Thayana Lobão Faskomy"/>
    <x v="1"/>
    <x v="1"/>
  </r>
  <r>
    <d v="2019-12-10T14:08:35"/>
    <s v="Thiago Silva"/>
    <x v="9"/>
    <x v="0"/>
  </r>
  <r>
    <d v="2019-11-24T22:22:15"/>
    <s v="Vania Bernardes "/>
    <x v="0"/>
    <x v="1"/>
  </r>
  <r>
    <d v="2019-11-20T16:40:53"/>
    <s v="Yari Scheel Ybert"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E380D9-9FC5-4D5D-BA64-4F7B8F89C182}" name="Tabela dinâmica40" cacheId="1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 rowPageCount="1" colPageCount="1"/>
  <pivotFields count="4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multipleItemSelectionAllowed="1" showAll="0" defaultSubtotal="0">
      <items count="10">
        <item x="4"/>
        <item x="6"/>
        <item x="2"/>
        <item x="5"/>
        <item x="9"/>
        <item x="0"/>
        <item x="3"/>
        <item x="8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>
      <x v="3"/>
    </i>
  </rowItems>
  <colItems count="1">
    <i/>
  </colItems>
  <pageFields count="1">
    <pageField fld="2" hier="-1"/>
  </pageFields>
  <dataFields count="1">
    <dataField name="Contagem de UNIDADE " fld="2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0401B5-95D3-4D7E-8020-30958540532B}" name="Tabela dinâmica35" cacheId="1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 rowPageCount="1" colPageCount="1"/>
  <pivotFields count="4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10">
        <item x="4"/>
        <item x="6"/>
        <item x="2"/>
        <item x="5"/>
        <item x="9"/>
        <item x="0"/>
        <item x="3"/>
        <item x="8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>
      <x v="3"/>
    </i>
  </rowItems>
  <colItems count="1">
    <i/>
  </colItems>
  <pageFields count="1">
    <pageField fld="2" hier="-1"/>
  </pageFields>
  <dataFields count="1">
    <dataField name="Contagem de UNIDADE " fld="2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D54E6-A834-44B0-ABFF-245BE045845B}" name="Tabela dinâmica30" cacheId="1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 rowPageCount="1" colPageCount="1"/>
  <pivotFields count="4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10">
        <item x="4"/>
        <item x="6"/>
        <item x="2"/>
        <item x="5"/>
        <item x="9"/>
        <item x="0"/>
        <item x="3"/>
        <item x="8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>
      <x v="3"/>
    </i>
  </rowItems>
  <colItems count="1">
    <i/>
  </colItems>
  <pageFields count="1">
    <pageField fld="2" hier="-1"/>
  </pageFields>
  <dataFields count="1">
    <dataField name="Contagem de UNIDADE " fld="2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AAF676-F5BC-48A3-BC6B-D69D25529FA4}" name="Tabela dinâmica25" cacheId="1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 rowPageCount="1" colPageCount="1"/>
  <pivotFields count="4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multipleItemSelectionAllowed="1" showAll="0" defaultSubtotal="0">
      <items count="10">
        <item x="4"/>
        <item x="6"/>
        <item x="2"/>
        <item x="5"/>
        <item x="9"/>
        <item x="0"/>
        <item x="3"/>
        <item x="8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>
      <x v="3"/>
    </i>
  </rowItems>
  <colItems count="1">
    <i/>
  </colItems>
  <pageFields count="1">
    <pageField fld="2" hier="-1"/>
  </pageFields>
  <dataFields count="1">
    <dataField name="Contagem de UNIDADE " fld="2" subtotal="count" baseField="0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9A56-9B12-4345-8244-6A0D84493382}">
  <dimension ref="A2:O13"/>
  <sheetViews>
    <sheetView tabSelected="1" workbookViewId="0">
      <selection activeCell="K20" sqref="K20"/>
    </sheetView>
  </sheetViews>
  <sheetFormatPr defaultRowHeight="15" x14ac:dyDescent="0.25"/>
  <cols>
    <col min="1" max="1" width="21.85546875" customWidth="1"/>
    <col min="3" max="3" width="11.85546875" customWidth="1"/>
    <col min="4" max="4" width="2" customWidth="1"/>
    <col min="5" max="5" width="19" customWidth="1"/>
    <col min="7" max="7" width="11.42578125" customWidth="1"/>
    <col min="8" max="8" width="2" customWidth="1"/>
    <col min="9" max="9" width="23.42578125" customWidth="1"/>
    <col min="11" max="11" width="13.28515625" customWidth="1"/>
    <col min="12" max="12" width="2.7109375" customWidth="1"/>
    <col min="13" max="13" width="15.85546875" customWidth="1"/>
    <col min="15" max="15" width="15" customWidth="1"/>
  </cols>
  <sheetData>
    <row r="2" spans="1:15" ht="43.9" customHeight="1" x14ac:dyDescent="0.25">
      <c r="A2" s="28" t="s">
        <v>3</v>
      </c>
      <c r="B2" s="29"/>
      <c r="C2" s="29"/>
      <c r="D2" s="24"/>
      <c r="E2" s="26" t="s">
        <v>156</v>
      </c>
      <c r="F2" s="26"/>
      <c r="G2" s="26"/>
      <c r="H2" s="25"/>
      <c r="I2" s="30" t="s">
        <v>158</v>
      </c>
      <c r="J2" s="30"/>
      <c r="K2" s="30"/>
      <c r="M2" s="26" t="s">
        <v>157</v>
      </c>
      <c r="N2" s="26"/>
      <c r="O2" s="26"/>
    </row>
    <row r="3" spans="1:15" ht="25.5" x14ac:dyDescent="0.25">
      <c r="A3" s="27" t="s">
        <v>163</v>
      </c>
      <c r="B3" s="27"/>
      <c r="C3" s="8" t="s">
        <v>162</v>
      </c>
      <c r="E3" s="27" t="s">
        <v>174</v>
      </c>
      <c r="F3" s="27"/>
      <c r="G3" s="8" t="s">
        <v>162</v>
      </c>
      <c r="I3" s="27" t="s">
        <v>174</v>
      </c>
      <c r="J3" s="27"/>
      <c r="K3" s="8" t="s">
        <v>162</v>
      </c>
      <c r="M3" s="27" t="s">
        <v>174</v>
      </c>
      <c r="N3" s="27"/>
      <c r="O3" s="8" t="s">
        <v>162</v>
      </c>
    </row>
    <row r="4" spans="1:15" x14ac:dyDescent="0.25">
      <c r="A4" s="12" t="s">
        <v>169</v>
      </c>
      <c r="B4" s="12">
        <f>39/15</f>
        <v>2.6</v>
      </c>
      <c r="C4" s="20" t="s">
        <v>33</v>
      </c>
      <c r="E4" s="12" t="s">
        <v>169</v>
      </c>
      <c r="F4" s="12">
        <f>21/15</f>
        <v>1.4</v>
      </c>
      <c r="G4" s="21" t="s">
        <v>15</v>
      </c>
      <c r="I4" s="12" t="s">
        <v>169</v>
      </c>
      <c r="J4" s="12">
        <f>36/15</f>
        <v>2.4</v>
      </c>
      <c r="K4" s="20" t="s">
        <v>33</v>
      </c>
      <c r="M4" s="12" t="s">
        <v>169</v>
      </c>
      <c r="N4" s="19">
        <f>32/15</f>
        <v>2.1333333333333333</v>
      </c>
      <c r="O4" s="20" t="s">
        <v>33</v>
      </c>
    </row>
    <row r="5" spans="1:15" x14ac:dyDescent="0.25">
      <c r="A5" s="12" t="s">
        <v>172</v>
      </c>
      <c r="B5" s="12">
        <f>22/10</f>
        <v>2.2000000000000002</v>
      </c>
      <c r="C5" s="20" t="s">
        <v>33</v>
      </c>
      <c r="E5" s="12" t="s">
        <v>172</v>
      </c>
      <c r="F5" s="12">
        <f>21/10</f>
        <v>2.1</v>
      </c>
      <c r="G5" s="20" t="s">
        <v>33</v>
      </c>
      <c r="I5" s="12" t="s">
        <v>172</v>
      </c>
      <c r="J5" s="12">
        <f>28/10</f>
        <v>2.8</v>
      </c>
      <c r="K5" s="20" t="s">
        <v>33</v>
      </c>
      <c r="M5" s="12" t="s">
        <v>172</v>
      </c>
      <c r="N5" s="12">
        <f>26/10</f>
        <v>2.6</v>
      </c>
      <c r="O5" s="20" t="s">
        <v>33</v>
      </c>
    </row>
    <row r="6" spans="1:15" x14ac:dyDescent="0.25">
      <c r="A6" s="12" t="s">
        <v>166</v>
      </c>
      <c r="B6" s="19">
        <f>51/21</f>
        <v>2.4285714285714284</v>
      </c>
      <c r="C6" s="20" t="s">
        <v>33</v>
      </c>
      <c r="E6" s="12" t="s">
        <v>176</v>
      </c>
      <c r="F6" s="19">
        <f>35/21</f>
        <v>1.6666666666666667</v>
      </c>
      <c r="G6" s="21" t="s">
        <v>15</v>
      </c>
      <c r="I6" s="12" t="s">
        <v>166</v>
      </c>
      <c r="J6" s="19">
        <f>55/21</f>
        <v>2.6190476190476191</v>
      </c>
      <c r="K6" s="20" t="s">
        <v>33</v>
      </c>
      <c r="M6" s="12" t="s">
        <v>166</v>
      </c>
      <c r="N6" s="19">
        <f>59/21</f>
        <v>2.8095238095238093</v>
      </c>
      <c r="O6" s="20" t="s">
        <v>33</v>
      </c>
    </row>
    <row r="7" spans="1:15" x14ac:dyDescent="0.25">
      <c r="A7" s="12" t="s">
        <v>170</v>
      </c>
      <c r="B7" s="19">
        <f>44/21</f>
        <v>2.0952380952380953</v>
      </c>
      <c r="C7" s="20" t="s">
        <v>33</v>
      </c>
      <c r="E7" s="12" t="s">
        <v>170</v>
      </c>
      <c r="F7" s="12">
        <f>21/21</f>
        <v>1</v>
      </c>
      <c r="G7" s="21" t="s">
        <v>15</v>
      </c>
      <c r="I7" s="12" t="s">
        <v>170</v>
      </c>
      <c r="J7" s="19">
        <f>57/21</f>
        <v>2.7142857142857144</v>
      </c>
      <c r="K7" s="20" t="s">
        <v>33</v>
      </c>
      <c r="M7" s="12" t="s">
        <v>170</v>
      </c>
      <c r="N7" s="19">
        <f>51/21</f>
        <v>2.4285714285714284</v>
      </c>
      <c r="O7" s="20" t="s">
        <v>33</v>
      </c>
    </row>
    <row r="8" spans="1:15" x14ac:dyDescent="0.25">
      <c r="A8" s="12" t="s">
        <v>164</v>
      </c>
      <c r="B8" s="19">
        <f>28/13</f>
        <v>2.1538461538461537</v>
      </c>
      <c r="C8" s="20" t="s">
        <v>33</v>
      </c>
      <c r="E8" s="12" t="s">
        <v>164</v>
      </c>
      <c r="F8" s="19">
        <f>25/13</f>
        <v>1.9230769230769231</v>
      </c>
      <c r="G8" s="21" t="s">
        <v>15</v>
      </c>
      <c r="I8" s="12" t="s">
        <v>177</v>
      </c>
      <c r="J8" s="19">
        <f>33/13</f>
        <v>2.5384615384615383</v>
      </c>
      <c r="K8" s="20" t="s">
        <v>33</v>
      </c>
      <c r="M8" s="12" t="s">
        <v>164</v>
      </c>
      <c r="N8" s="12">
        <f>26/13</f>
        <v>2</v>
      </c>
      <c r="O8" s="23" t="s">
        <v>15</v>
      </c>
    </row>
    <row r="9" spans="1:15" x14ac:dyDescent="0.25">
      <c r="A9" s="12" t="s">
        <v>167</v>
      </c>
      <c r="B9" s="19">
        <f>28/13</f>
        <v>2.1538461538461537</v>
      </c>
      <c r="C9" s="20" t="s">
        <v>33</v>
      </c>
      <c r="E9" s="12" t="s">
        <v>167</v>
      </c>
      <c r="F9" s="19">
        <f>17/13</f>
        <v>1.3076923076923077</v>
      </c>
      <c r="G9" s="21" t="s">
        <v>15</v>
      </c>
      <c r="I9" s="12" t="s">
        <v>167</v>
      </c>
      <c r="J9" s="19">
        <f>40/13</f>
        <v>3.0769230769230771</v>
      </c>
      <c r="K9" s="22" t="s">
        <v>21</v>
      </c>
      <c r="M9" s="12" t="s">
        <v>167</v>
      </c>
      <c r="N9" s="19">
        <f>37/13</f>
        <v>2.8461538461538463</v>
      </c>
      <c r="O9" s="20" t="s">
        <v>33</v>
      </c>
    </row>
    <row r="10" spans="1:15" x14ac:dyDescent="0.25">
      <c r="A10" s="12" t="s">
        <v>165</v>
      </c>
      <c r="B10" s="12">
        <f>9/6</f>
        <v>1.5</v>
      </c>
      <c r="C10" s="21" t="s">
        <v>15</v>
      </c>
      <c r="E10" s="12" t="s">
        <v>175</v>
      </c>
      <c r="F10" s="19">
        <f>16/6</f>
        <v>2.6666666666666665</v>
      </c>
      <c r="G10" s="20" t="s">
        <v>33</v>
      </c>
      <c r="I10" s="12" t="s">
        <v>175</v>
      </c>
      <c r="J10" s="19">
        <f>17/6</f>
        <v>2.8333333333333335</v>
      </c>
      <c r="K10" s="20" t="s">
        <v>33</v>
      </c>
      <c r="M10" s="12" t="s">
        <v>175</v>
      </c>
      <c r="N10" s="19">
        <f>16/6</f>
        <v>2.6666666666666665</v>
      </c>
      <c r="O10" s="20" t="s">
        <v>33</v>
      </c>
    </row>
    <row r="11" spans="1:15" x14ac:dyDescent="0.25">
      <c r="A11" s="12" t="s">
        <v>173</v>
      </c>
      <c r="B11" s="19">
        <f>29/15</f>
        <v>1.9333333333333333</v>
      </c>
      <c r="C11" s="21" t="s">
        <v>15</v>
      </c>
      <c r="E11" s="12" t="s">
        <v>173</v>
      </c>
      <c r="F11" s="12">
        <f>18/15</f>
        <v>1.2</v>
      </c>
      <c r="G11" s="21" t="s">
        <v>15</v>
      </c>
      <c r="I11" s="12" t="s">
        <v>173</v>
      </c>
      <c r="J11" s="19">
        <f>40/15</f>
        <v>2.6666666666666665</v>
      </c>
      <c r="K11" s="20" t="s">
        <v>33</v>
      </c>
      <c r="M11" s="12" t="s">
        <v>173</v>
      </c>
      <c r="N11" s="12">
        <f>39/15</f>
        <v>2.6</v>
      </c>
      <c r="O11" s="20" t="s">
        <v>33</v>
      </c>
    </row>
    <row r="12" spans="1:15" x14ac:dyDescent="0.25">
      <c r="A12" s="12" t="s">
        <v>171</v>
      </c>
      <c r="B12" s="12">
        <f>5/2</f>
        <v>2.5</v>
      </c>
      <c r="C12" s="20" t="s">
        <v>33</v>
      </c>
      <c r="E12" s="12" t="s">
        <v>171</v>
      </c>
      <c r="F12" s="12">
        <f>5/2</f>
        <v>2.5</v>
      </c>
      <c r="G12" s="20" t="s">
        <v>33</v>
      </c>
      <c r="I12" s="12" t="s">
        <v>171</v>
      </c>
      <c r="J12" s="12">
        <f>6/2</f>
        <v>3</v>
      </c>
      <c r="K12" s="20" t="s">
        <v>33</v>
      </c>
      <c r="M12" s="12" t="s">
        <v>171</v>
      </c>
      <c r="N12" s="12">
        <f>5/2</f>
        <v>2.5</v>
      </c>
      <c r="O12" s="20" t="s">
        <v>33</v>
      </c>
    </row>
    <row r="13" spans="1:15" x14ac:dyDescent="0.25">
      <c r="A13" s="12" t="s">
        <v>168</v>
      </c>
      <c r="B13" s="19">
        <f>25/9</f>
        <v>2.7777777777777777</v>
      </c>
      <c r="C13" s="20" t="s">
        <v>33</v>
      </c>
      <c r="E13" s="12" t="s">
        <v>168</v>
      </c>
      <c r="F13" s="12">
        <f>9/9</f>
        <v>1</v>
      </c>
      <c r="G13" s="21" t="s">
        <v>15</v>
      </c>
      <c r="I13" s="12" t="s">
        <v>168</v>
      </c>
      <c r="J13" s="19">
        <f>21/9</f>
        <v>2.3333333333333335</v>
      </c>
      <c r="K13" s="20" t="s">
        <v>33</v>
      </c>
      <c r="M13" s="12" t="s">
        <v>178</v>
      </c>
      <c r="N13" s="19">
        <f>22/9</f>
        <v>2.4444444444444446</v>
      </c>
      <c r="O13" s="20" t="s">
        <v>33</v>
      </c>
    </row>
  </sheetData>
  <mergeCells count="8">
    <mergeCell ref="M2:O2"/>
    <mergeCell ref="M3:N3"/>
    <mergeCell ref="A3:B3"/>
    <mergeCell ref="A2:C2"/>
    <mergeCell ref="E3:F3"/>
    <mergeCell ref="E2:G2"/>
    <mergeCell ref="I2:K2"/>
    <mergeCell ref="I3:J3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A03D-3BC1-492F-BC8B-2F1256ACC7F7}">
  <sheetPr>
    <tabColor theme="4" tint="-0.249977111117893"/>
  </sheetPr>
  <dimension ref="A1:B7"/>
  <sheetViews>
    <sheetView workbookViewId="0">
      <selection activeCell="A24" sqref="A24"/>
    </sheetView>
  </sheetViews>
  <sheetFormatPr defaultRowHeight="15" x14ac:dyDescent="0.25"/>
  <cols>
    <col min="1" max="1" width="57.7109375" bestFit="1" customWidth="1"/>
    <col min="2" max="2" width="21.28515625" bestFit="1" customWidth="1"/>
  </cols>
  <sheetData>
    <row r="1" spans="1:2" x14ac:dyDescent="0.25">
      <c r="A1" s="17" t="s">
        <v>2</v>
      </c>
      <c r="B1" t="s">
        <v>160</v>
      </c>
    </row>
    <row r="3" spans="1:2" x14ac:dyDescent="0.25">
      <c r="A3" s="17" t="s">
        <v>3</v>
      </c>
      <c r="B3" t="s">
        <v>159</v>
      </c>
    </row>
    <row r="4" spans="1:2" x14ac:dyDescent="0.25">
      <c r="A4" t="s">
        <v>16</v>
      </c>
      <c r="B4" s="18">
        <v>49</v>
      </c>
    </row>
    <row r="5" spans="1:2" x14ac:dyDescent="0.25">
      <c r="A5" t="s">
        <v>19</v>
      </c>
      <c r="B5" s="18">
        <v>3</v>
      </c>
    </row>
    <row r="6" spans="1:2" x14ac:dyDescent="0.25">
      <c r="A6" t="s">
        <v>22</v>
      </c>
      <c r="B6" s="18">
        <v>3</v>
      </c>
    </row>
    <row r="7" spans="1:2" x14ac:dyDescent="0.25">
      <c r="A7" t="s">
        <v>14</v>
      </c>
      <c r="B7" s="18">
        <v>70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8B5E-26D5-43F2-92CD-7155514F2009}">
  <sheetPr>
    <tabColor theme="4" tint="-0.249977111117893"/>
  </sheetPr>
  <dimension ref="A1:S126"/>
  <sheetViews>
    <sheetView topLeftCell="B1" zoomScaleNormal="100" workbookViewId="0">
      <pane xSplit="2" topLeftCell="D1" activePane="topRight" state="frozen"/>
      <selection activeCell="B1" sqref="B1"/>
      <selection pane="topRight" activeCell="Q1" sqref="Q1:S11"/>
    </sheetView>
  </sheetViews>
  <sheetFormatPr defaultColWidth="8.85546875" defaultRowHeight="12.75" x14ac:dyDescent="0.2"/>
  <cols>
    <col min="1" max="1" width="21.7109375" style="12" hidden="1" customWidth="1"/>
    <col min="2" max="2" width="21.28515625" style="12" customWidth="1"/>
    <col min="3" max="3" width="22.7109375" style="14" customWidth="1"/>
    <col min="4" max="4" width="24.28515625" style="14" customWidth="1"/>
    <col min="5" max="5" width="9.28515625" style="12" hidden="1" customWidth="1"/>
    <col min="6" max="6" width="9.7109375" style="12" hidden="1" customWidth="1"/>
    <col min="7" max="7" width="9.85546875" style="12" hidden="1" customWidth="1"/>
    <col min="8" max="8" width="10.28515625" style="12" hidden="1" customWidth="1"/>
    <col min="9" max="12" width="8.7109375" style="12" hidden="1" customWidth="1"/>
    <col min="13" max="13" width="12.7109375" style="12" hidden="1" customWidth="1"/>
    <col min="14" max="14" width="11.140625" style="14" hidden="1" customWidth="1"/>
    <col min="15" max="15" width="8.7109375" style="12" hidden="1" customWidth="1"/>
    <col min="16" max="16" width="10.28515625" style="12" hidden="1" customWidth="1"/>
    <col min="17" max="17" width="20.42578125" style="12" customWidth="1"/>
    <col min="18" max="18" width="6.140625" style="12" customWidth="1"/>
    <col min="19" max="19" width="12.28515625" style="12" customWidth="1"/>
    <col min="20" max="899" width="8.7109375" style="12" customWidth="1"/>
    <col min="900" max="16384" width="8.85546875" style="12"/>
  </cols>
  <sheetData>
    <row r="1" spans="1:19" s="5" customFormat="1" ht="49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31" t="s">
        <v>8</v>
      </c>
      <c r="J1" s="31"/>
      <c r="K1" s="31"/>
      <c r="L1" s="31"/>
      <c r="M1" s="7" t="s">
        <v>9</v>
      </c>
      <c r="N1" s="8" t="s">
        <v>161</v>
      </c>
      <c r="O1" s="32" t="s">
        <v>11</v>
      </c>
      <c r="P1" s="32"/>
      <c r="Q1" s="27" t="s">
        <v>163</v>
      </c>
      <c r="R1" s="27"/>
      <c r="S1" s="8" t="s">
        <v>162</v>
      </c>
    </row>
    <row r="2" spans="1:19" x14ac:dyDescent="0.2">
      <c r="A2" s="9">
        <v>43793.944639490699</v>
      </c>
      <c r="B2" s="10" t="s">
        <v>12</v>
      </c>
      <c r="C2" s="11" t="s">
        <v>13</v>
      </c>
      <c r="D2" s="11" t="s">
        <v>14</v>
      </c>
      <c r="E2" s="12">
        <f t="shared" ref="E2:E33" si="0">COUNTIF(D2,"A")</f>
        <v>0</v>
      </c>
      <c r="F2" s="12">
        <f t="shared" ref="F2:F33" si="1">COUNTIF(D2,"B")</f>
        <v>0</v>
      </c>
      <c r="G2" s="12">
        <f t="shared" ref="G2:G33" si="2">COUNTIF(D2,"C")</f>
        <v>0</v>
      </c>
      <c r="H2" s="12">
        <f t="shared" ref="H2:H33" si="3">COUNTIF(D2,"D")</f>
        <v>1</v>
      </c>
      <c r="I2" s="12">
        <f t="shared" ref="I2:I33" si="4">E2*4</f>
        <v>0</v>
      </c>
      <c r="J2" s="12">
        <f t="shared" ref="J2:J33" si="5">F2*3</f>
        <v>0</v>
      </c>
      <c r="K2" s="12">
        <f t="shared" ref="K2:K33" si="6">G2*2</f>
        <v>0</v>
      </c>
      <c r="L2" s="12">
        <f t="shared" ref="L2:L33" si="7">H2*1</f>
        <v>1</v>
      </c>
      <c r="M2" s="13">
        <f t="shared" ref="M2:M65" si="8">SUM(I2:L2)</f>
        <v>1</v>
      </c>
      <c r="N2" s="14" t="s">
        <v>15</v>
      </c>
      <c r="O2" s="12" t="s">
        <v>16</v>
      </c>
      <c r="P2" s="12">
        <v>4</v>
      </c>
      <c r="Q2" s="12" t="s">
        <v>169</v>
      </c>
      <c r="R2" s="12">
        <f>39/15</f>
        <v>2.6</v>
      </c>
      <c r="S2" s="20" t="s">
        <v>33</v>
      </c>
    </row>
    <row r="3" spans="1:19" x14ac:dyDescent="0.2">
      <c r="A3" s="9">
        <v>43789.610258333298</v>
      </c>
      <c r="B3" s="10" t="s">
        <v>17</v>
      </c>
      <c r="C3" s="11" t="s">
        <v>18</v>
      </c>
      <c r="D3" s="11" t="s">
        <v>14</v>
      </c>
      <c r="E3" s="12">
        <f t="shared" si="0"/>
        <v>0</v>
      </c>
      <c r="F3" s="12">
        <f t="shared" si="1"/>
        <v>0</v>
      </c>
      <c r="G3" s="12">
        <f t="shared" si="2"/>
        <v>0</v>
      </c>
      <c r="H3" s="12">
        <f t="shared" si="3"/>
        <v>1</v>
      </c>
      <c r="I3" s="12">
        <f t="shared" si="4"/>
        <v>0</v>
      </c>
      <c r="J3" s="12">
        <f t="shared" si="5"/>
        <v>0</v>
      </c>
      <c r="K3" s="12">
        <f t="shared" si="6"/>
        <v>0</v>
      </c>
      <c r="L3" s="12">
        <f t="shared" si="7"/>
        <v>1</v>
      </c>
      <c r="M3" s="13">
        <f t="shared" si="8"/>
        <v>1</v>
      </c>
      <c r="N3" s="14" t="s">
        <v>15</v>
      </c>
      <c r="O3" s="12" t="s">
        <v>19</v>
      </c>
      <c r="P3" s="12">
        <v>3</v>
      </c>
      <c r="Q3" s="12" t="s">
        <v>172</v>
      </c>
      <c r="R3" s="12">
        <f>22/10</f>
        <v>2.2000000000000002</v>
      </c>
      <c r="S3" s="20" t="s">
        <v>33</v>
      </c>
    </row>
    <row r="4" spans="1:19" x14ac:dyDescent="0.2">
      <c r="A4" s="9">
        <v>43795.2791799306</v>
      </c>
      <c r="B4" s="10" t="s">
        <v>20</v>
      </c>
      <c r="C4" s="11" t="s">
        <v>13</v>
      </c>
      <c r="D4" s="11" t="s">
        <v>16</v>
      </c>
      <c r="E4" s="12">
        <f t="shared" si="0"/>
        <v>1</v>
      </c>
      <c r="F4" s="12">
        <f t="shared" si="1"/>
        <v>0</v>
      </c>
      <c r="G4" s="12">
        <f t="shared" si="2"/>
        <v>0</v>
      </c>
      <c r="H4" s="12">
        <f t="shared" si="3"/>
        <v>0</v>
      </c>
      <c r="I4" s="12">
        <f t="shared" si="4"/>
        <v>4</v>
      </c>
      <c r="J4" s="12">
        <f t="shared" si="5"/>
        <v>0</v>
      </c>
      <c r="K4" s="12">
        <f t="shared" si="6"/>
        <v>0</v>
      </c>
      <c r="L4" s="12">
        <f t="shared" si="7"/>
        <v>0</v>
      </c>
      <c r="M4" s="13">
        <f t="shared" si="8"/>
        <v>4</v>
      </c>
      <c r="N4" s="14" t="s">
        <v>21</v>
      </c>
      <c r="O4" s="12" t="s">
        <v>22</v>
      </c>
      <c r="P4" s="12">
        <v>2</v>
      </c>
      <c r="Q4" s="12" t="s">
        <v>166</v>
      </c>
      <c r="R4" s="19">
        <f>51/21</f>
        <v>2.4285714285714284</v>
      </c>
      <c r="S4" s="20" t="s">
        <v>33</v>
      </c>
    </row>
    <row r="5" spans="1:19" x14ac:dyDescent="0.2">
      <c r="A5" s="9">
        <v>43792.932846713004</v>
      </c>
      <c r="B5" s="10" t="s">
        <v>23</v>
      </c>
      <c r="C5" s="11" t="s">
        <v>24</v>
      </c>
      <c r="D5" s="11" t="s">
        <v>16</v>
      </c>
      <c r="E5" s="12">
        <f t="shared" si="0"/>
        <v>1</v>
      </c>
      <c r="F5" s="12">
        <f t="shared" si="1"/>
        <v>0</v>
      </c>
      <c r="G5" s="12">
        <f t="shared" si="2"/>
        <v>0</v>
      </c>
      <c r="H5" s="12">
        <f t="shared" si="3"/>
        <v>0</v>
      </c>
      <c r="I5" s="12">
        <f t="shared" si="4"/>
        <v>4</v>
      </c>
      <c r="J5" s="12">
        <f t="shared" si="5"/>
        <v>0</v>
      </c>
      <c r="K5" s="12">
        <f t="shared" si="6"/>
        <v>0</v>
      </c>
      <c r="L5" s="12">
        <f t="shared" si="7"/>
        <v>0</v>
      </c>
      <c r="M5" s="13">
        <f t="shared" si="8"/>
        <v>4</v>
      </c>
      <c r="N5" s="14" t="s">
        <v>21</v>
      </c>
      <c r="O5" s="12" t="s">
        <v>14</v>
      </c>
      <c r="P5" s="12">
        <v>1</v>
      </c>
      <c r="Q5" s="12" t="s">
        <v>170</v>
      </c>
      <c r="R5" s="19">
        <f>44/21</f>
        <v>2.0952380952380953</v>
      </c>
      <c r="S5" s="20" t="s">
        <v>33</v>
      </c>
    </row>
    <row r="6" spans="1:19" x14ac:dyDescent="0.2">
      <c r="A6" s="9">
        <v>43785.838284513899</v>
      </c>
      <c r="B6" s="10" t="s">
        <v>25</v>
      </c>
      <c r="C6" s="11" t="s">
        <v>26</v>
      </c>
      <c r="D6" s="11" t="s">
        <v>16</v>
      </c>
      <c r="E6" s="12">
        <f t="shared" si="0"/>
        <v>1</v>
      </c>
      <c r="F6" s="12">
        <f t="shared" si="1"/>
        <v>0</v>
      </c>
      <c r="G6" s="12">
        <f t="shared" si="2"/>
        <v>0</v>
      </c>
      <c r="H6" s="12">
        <f t="shared" si="3"/>
        <v>0</v>
      </c>
      <c r="I6" s="12">
        <f t="shared" si="4"/>
        <v>4</v>
      </c>
      <c r="J6" s="12">
        <f t="shared" si="5"/>
        <v>0</v>
      </c>
      <c r="K6" s="12">
        <f t="shared" si="6"/>
        <v>0</v>
      </c>
      <c r="L6" s="12">
        <f t="shared" si="7"/>
        <v>0</v>
      </c>
      <c r="M6" s="13">
        <f t="shared" si="8"/>
        <v>4</v>
      </c>
      <c r="N6" s="14" t="s">
        <v>21</v>
      </c>
      <c r="Q6" s="12" t="s">
        <v>164</v>
      </c>
      <c r="R6" s="19">
        <f>28/13</f>
        <v>2.1538461538461537</v>
      </c>
      <c r="S6" s="20" t="s">
        <v>33</v>
      </c>
    </row>
    <row r="7" spans="1:19" x14ac:dyDescent="0.2">
      <c r="A7" s="9">
        <v>43793.9243876736</v>
      </c>
      <c r="B7" s="10" t="s">
        <v>27</v>
      </c>
      <c r="C7" s="11" t="s">
        <v>13</v>
      </c>
      <c r="D7" s="11" t="s">
        <v>16</v>
      </c>
      <c r="E7" s="12">
        <f t="shared" si="0"/>
        <v>1</v>
      </c>
      <c r="F7" s="12">
        <f t="shared" si="1"/>
        <v>0</v>
      </c>
      <c r="G7" s="12">
        <f t="shared" si="2"/>
        <v>0</v>
      </c>
      <c r="H7" s="12">
        <f t="shared" si="3"/>
        <v>0</v>
      </c>
      <c r="I7" s="12">
        <f t="shared" si="4"/>
        <v>4</v>
      </c>
      <c r="J7" s="12">
        <f t="shared" si="5"/>
        <v>0</v>
      </c>
      <c r="K7" s="12">
        <f t="shared" si="6"/>
        <v>0</v>
      </c>
      <c r="L7" s="12">
        <f t="shared" si="7"/>
        <v>0</v>
      </c>
      <c r="M7" s="13">
        <f t="shared" si="8"/>
        <v>4</v>
      </c>
      <c r="N7" s="14" t="s">
        <v>21</v>
      </c>
      <c r="Q7" s="12" t="s">
        <v>167</v>
      </c>
      <c r="R7" s="19">
        <f>28/13</f>
        <v>2.1538461538461537</v>
      </c>
      <c r="S7" s="20" t="s">
        <v>33</v>
      </c>
    </row>
    <row r="8" spans="1:19" x14ac:dyDescent="0.2">
      <c r="A8" s="9">
        <v>43795.951584444403</v>
      </c>
      <c r="B8" s="10" t="s">
        <v>28</v>
      </c>
      <c r="C8" s="11" t="s">
        <v>29</v>
      </c>
      <c r="D8" s="11" t="s">
        <v>16</v>
      </c>
      <c r="E8" s="12">
        <f t="shared" si="0"/>
        <v>1</v>
      </c>
      <c r="F8" s="12">
        <f t="shared" si="1"/>
        <v>0</v>
      </c>
      <c r="G8" s="12">
        <f t="shared" si="2"/>
        <v>0</v>
      </c>
      <c r="H8" s="12">
        <f t="shared" si="3"/>
        <v>0</v>
      </c>
      <c r="I8" s="12">
        <f t="shared" si="4"/>
        <v>4</v>
      </c>
      <c r="J8" s="12">
        <f t="shared" si="5"/>
        <v>0</v>
      </c>
      <c r="K8" s="12">
        <f t="shared" si="6"/>
        <v>0</v>
      </c>
      <c r="L8" s="12">
        <f t="shared" si="7"/>
        <v>0</v>
      </c>
      <c r="M8" s="13">
        <f t="shared" si="8"/>
        <v>4</v>
      </c>
      <c r="N8" s="14" t="s">
        <v>21</v>
      </c>
      <c r="O8" s="12" t="s">
        <v>30</v>
      </c>
      <c r="P8" s="12" t="s">
        <v>31</v>
      </c>
      <c r="Q8" s="12" t="s">
        <v>165</v>
      </c>
      <c r="R8" s="12">
        <f>9/6</f>
        <v>1.5</v>
      </c>
      <c r="S8" s="21" t="s">
        <v>15</v>
      </c>
    </row>
    <row r="9" spans="1:19" x14ac:dyDescent="0.2">
      <c r="A9" s="9">
        <v>43788.721383773103</v>
      </c>
      <c r="B9" s="10" t="s">
        <v>32</v>
      </c>
      <c r="C9" s="11" t="s">
        <v>29</v>
      </c>
      <c r="D9" s="11" t="s">
        <v>14</v>
      </c>
      <c r="E9" s="12">
        <f t="shared" si="0"/>
        <v>0</v>
      </c>
      <c r="F9" s="12">
        <f t="shared" si="1"/>
        <v>0</v>
      </c>
      <c r="G9" s="12">
        <f t="shared" si="2"/>
        <v>0</v>
      </c>
      <c r="H9" s="12">
        <f t="shared" si="3"/>
        <v>1</v>
      </c>
      <c r="I9" s="12">
        <f t="shared" si="4"/>
        <v>0</v>
      </c>
      <c r="J9" s="12">
        <f t="shared" si="5"/>
        <v>0</v>
      </c>
      <c r="K9" s="12">
        <f t="shared" si="6"/>
        <v>0</v>
      </c>
      <c r="L9" s="12">
        <f t="shared" si="7"/>
        <v>1</v>
      </c>
      <c r="M9" s="13">
        <f t="shared" si="8"/>
        <v>1</v>
      </c>
      <c r="N9" s="14" t="s">
        <v>15</v>
      </c>
      <c r="O9" s="12" t="s">
        <v>33</v>
      </c>
      <c r="P9" s="12" t="s">
        <v>34</v>
      </c>
      <c r="Q9" s="12" t="s">
        <v>173</v>
      </c>
      <c r="R9" s="19">
        <f>29/15</f>
        <v>1.9333333333333333</v>
      </c>
      <c r="S9" s="21" t="s">
        <v>15</v>
      </c>
    </row>
    <row r="10" spans="1:19" x14ac:dyDescent="0.2">
      <c r="A10" s="9">
        <v>43787.679892291701</v>
      </c>
      <c r="B10" s="10" t="s">
        <v>35</v>
      </c>
      <c r="C10" s="11" t="s">
        <v>29</v>
      </c>
      <c r="D10" s="11" t="s">
        <v>22</v>
      </c>
      <c r="E10" s="12">
        <f t="shared" si="0"/>
        <v>0</v>
      </c>
      <c r="F10" s="12">
        <f t="shared" si="1"/>
        <v>0</v>
      </c>
      <c r="G10" s="12">
        <f t="shared" si="2"/>
        <v>1</v>
      </c>
      <c r="H10" s="12">
        <f t="shared" si="3"/>
        <v>0</v>
      </c>
      <c r="I10" s="12">
        <f t="shared" si="4"/>
        <v>0</v>
      </c>
      <c r="J10" s="12">
        <f t="shared" si="5"/>
        <v>0</v>
      </c>
      <c r="K10" s="12">
        <f t="shared" si="6"/>
        <v>2</v>
      </c>
      <c r="L10" s="12">
        <f t="shared" si="7"/>
        <v>0</v>
      </c>
      <c r="M10" s="13">
        <f t="shared" si="8"/>
        <v>2</v>
      </c>
      <c r="N10" s="14" t="s">
        <v>15</v>
      </c>
      <c r="O10" s="12" t="s">
        <v>15</v>
      </c>
      <c r="P10" s="12" t="s">
        <v>36</v>
      </c>
      <c r="Q10" s="12" t="s">
        <v>171</v>
      </c>
      <c r="R10" s="12">
        <f>5/2</f>
        <v>2.5</v>
      </c>
      <c r="S10" s="20" t="s">
        <v>33</v>
      </c>
    </row>
    <row r="11" spans="1:19" x14ac:dyDescent="0.2">
      <c r="A11" s="9">
        <v>43787.676259074098</v>
      </c>
      <c r="B11" s="10" t="s">
        <v>37</v>
      </c>
      <c r="C11" s="11" t="s">
        <v>26</v>
      </c>
      <c r="D11" s="11" t="s">
        <v>14</v>
      </c>
      <c r="E11" s="12">
        <f t="shared" si="0"/>
        <v>0</v>
      </c>
      <c r="F11" s="12">
        <f t="shared" si="1"/>
        <v>0</v>
      </c>
      <c r="G11" s="12">
        <f t="shared" si="2"/>
        <v>0</v>
      </c>
      <c r="H11" s="12">
        <f t="shared" si="3"/>
        <v>1</v>
      </c>
      <c r="I11" s="12">
        <f t="shared" si="4"/>
        <v>0</v>
      </c>
      <c r="J11" s="12">
        <f t="shared" si="5"/>
        <v>0</v>
      </c>
      <c r="K11" s="12">
        <f t="shared" si="6"/>
        <v>0</v>
      </c>
      <c r="L11" s="12">
        <f t="shared" si="7"/>
        <v>1</v>
      </c>
      <c r="M11" s="13">
        <f t="shared" si="8"/>
        <v>1</v>
      </c>
      <c r="N11" s="14" t="s">
        <v>15</v>
      </c>
      <c r="Q11" s="12" t="s">
        <v>168</v>
      </c>
      <c r="R11" s="19">
        <f>25/9</f>
        <v>2.7777777777777777</v>
      </c>
      <c r="S11" s="20" t="s">
        <v>33</v>
      </c>
    </row>
    <row r="12" spans="1:19" x14ac:dyDescent="0.2">
      <c r="A12" s="9">
        <v>43804.920896655101</v>
      </c>
      <c r="B12" s="10" t="s">
        <v>38</v>
      </c>
      <c r="C12" s="11" t="s">
        <v>39</v>
      </c>
      <c r="D12" s="11" t="s">
        <v>16</v>
      </c>
      <c r="E12" s="12">
        <f t="shared" si="0"/>
        <v>1</v>
      </c>
      <c r="F12" s="12">
        <f t="shared" si="1"/>
        <v>0</v>
      </c>
      <c r="G12" s="12">
        <f t="shared" si="2"/>
        <v>0</v>
      </c>
      <c r="H12" s="12">
        <f t="shared" si="3"/>
        <v>0</v>
      </c>
      <c r="I12" s="12">
        <f t="shared" si="4"/>
        <v>4</v>
      </c>
      <c r="J12" s="12">
        <f t="shared" si="5"/>
        <v>0</v>
      </c>
      <c r="K12" s="12">
        <f t="shared" si="6"/>
        <v>0</v>
      </c>
      <c r="L12" s="12">
        <f t="shared" si="7"/>
        <v>0</v>
      </c>
      <c r="M12" s="13">
        <f t="shared" si="8"/>
        <v>4</v>
      </c>
      <c r="N12" s="14" t="s">
        <v>21</v>
      </c>
    </row>
    <row r="13" spans="1:19" x14ac:dyDescent="0.2">
      <c r="A13" s="9">
        <v>43808.706502835601</v>
      </c>
      <c r="B13" s="10" t="s">
        <v>40</v>
      </c>
      <c r="C13" s="11" t="s">
        <v>29</v>
      </c>
      <c r="D13" s="11" t="s">
        <v>14</v>
      </c>
      <c r="E13" s="12">
        <f t="shared" si="0"/>
        <v>0</v>
      </c>
      <c r="F13" s="12">
        <f t="shared" si="1"/>
        <v>0</v>
      </c>
      <c r="G13" s="12">
        <f t="shared" si="2"/>
        <v>0</v>
      </c>
      <c r="H13" s="12">
        <f t="shared" si="3"/>
        <v>1</v>
      </c>
      <c r="I13" s="12">
        <f t="shared" si="4"/>
        <v>0</v>
      </c>
      <c r="J13" s="12">
        <f t="shared" si="5"/>
        <v>0</v>
      </c>
      <c r="K13" s="12">
        <f t="shared" si="6"/>
        <v>0</v>
      </c>
      <c r="L13" s="12">
        <f t="shared" si="7"/>
        <v>1</v>
      </c>
      <c r="M13" s="13">
        <f t="shared" si="8"/>
        <v>1</v>
      </c>
      <c r="N13" s="14" t="s">
        <v>15</v>
      </c>
    </row>
    <row r="14" spans="1:19" x14ac:dyDescent="0.2">
      <c r="A14" s="9">
        <v>43805.605845567101</v>
      </c>
      <c r="B14" s="10" t="s">
        <v>41</v>
      </c>
      <c r="C14" s="11" t="s">
        <v>26</v>
      </c>
      <c r="D14" s="11" t="s">
        <v>14</v>
      </c>
      <c r="E14" s="12">
        <f t="shared" si="0"/>
        <v>0</v>
      </c>
      <c r="F14" s="12">
        <f t="shared" si="1"/>
        <v>0</v>
      </c>
      <c r="G14" s="12">
        <f t="shared" si="2"/>
        <v>0</v>
      </c>
      <c r="H14" s="12">
        <f t="shared" si="3"/>
        <v>1</v>
      </c>
      <c r="I14" s="12">
        <f t="shared" si="4"/>
        <v>0</v>
      </c>
      <c r="J14" s="12">
        <f t="shared" si="5"/>
        <v>0</v>
      </c>
      <c r="K14" s="12">
        <f t="shared" si="6"/>
        <v>0</v>
      </c>
      <c r="L14" s="12">
        <f t="shared" si="7"/>
        <v>1</v>
      </c>
      <c r="M14" s="13">
        <f t="shared" si="8"/>
        <v>1</v>
      </c>
      <c r="N14" s="14" t="s">
        <v>15</v>
      </c>
    </row>
    <row r="15" spans="1:19" x14ac:dyDescent="0.2">
      <c r="A15" s="9">
        <v>43792.819857824099</v>
      </c>
      <c r="B15" s="10" t="s">
        <v>42</v>
      </c>
      <c r="C15" s="11" t="s">
        <v>13</v>
      </c>
      <c r="D15" s="11" t="s">
        <v>14</v>
      </c>
      <c r="E15" s="12">
        <f t="shared" si="0"/>
        <v>0</v>
      </c>
      <c r="F15" s="12">
        <f t="shared" si="1"/>
        <v>0</v>
      </c>
      <c r="G15" s="12">
        <f t="shared" si="2"/>
        <v>0</v>
      </c>
      <c r="H15" s="12">
        <f t="shared" si="3"/>
        <v>1</v>
      </c>
      <c r="I15" s="12">
        <f t="shared" si="4"/>
        <v>0</v>
      </c>
      <c r="J15" s="12">
        <f t="shared" si="5"/>
        <v>0</v>
      </c>
      <c r="K15" s="12">
        <f t="shared" si="6"/>
        <v>0</v>
      </c>
      <c r="L15" s="12">
        <f t="shared" si="7"/>
        <v>1</v>
      </c>
      <c r="M15" s="13">
        <f t="shared" si="8"/>
        <v>1</v>
      </c>
      <c r="N15" s="14" t="s">
        <v>15</v>
      </c>
    </row>
    <row r="16" spans="1:19" x14ac:dyDescent="0.2">
      <c r="A16" s="9">
        <v>43791.6796552546</v>
      </c>
      <c r="B16" s="10" t="s">
        <v>43</v>
      </c>
      <c r="C16" s="11" t="s">
        <v>24</v>
      </c>
      <c r="D16" s="11" t="s">
        <v>14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1</v>
      </c>
      <c r="I16" s="12">
        <f t="shared" si="4"/>
        <v>0</v>
      </c>
      <c r="J16" s="12">
        <f t="shared" si="5"/>
        <v>0</v>
      </c>
      <c r="K16" s="12">
        <f t="shared" si="6"/>
        <v>0</v>
      </c>
      <c r="L16" s="12">
        <f t="shared" si="7"/>
        <v>1</v>
      </c>
      <c r="M16" s="13">
        <f t="shared" si="8"/>
        <v>1</v>
      </c>
      <c r="N16" s="14" t="s">
        <v>15</v>
      </c>
    </row>
    <row r="17" spans="1:14" x14ac:dyDescent="0.2">
      <c r="A17" s="9">
        <v>43790.803926516201</v>
      </c>
      <c r="B17" s="10" t="s">
        <v>44</v>
      </c>
      <c r="C17" s="11" t="s">
        <v>18</v>
      </c>
      <c r="D17" s="11" t="s">
        <v>16</v>
      </c>
      <c r="E17" s="12">
        <f t="shared" si="0"/>
        <v>1</v>
      </c>
      <c r="F17" s="12">
        <f t="shared" si="1"/>
        <v>0</v>
      </c>
      <c r="G17" s="12">
        <f t="shared" si="2"/>
        <v>0</v>
      </c>
      <c r="H17" s="12">
        <f t="shared" si="3"/>
        <v>0</v>
      </c>
      <c r="I17" s="12">
        <f t="shared" si="4"/>
        <v>4</v>
      </c>
      <c r="J17" s="12">
        <f t="shared" si="5"/>
        <v>0</v>
      </c>
      <c r="K17" s="12">
        <f t="shared" si="6"/>
        <v>0</v>
      </c>
      <c r="L17" s="12">
        <f t="shared" si="7"/>
        <v>0</v>
      </c>
      <c r="M17" s="13">
        <f t="shared" si="8"/>
        <v>4</v>
      </c>
      <c r="N17" s="14" t="s">
        <v>21</v>
      </c>
    </row>
    <row r="18" spans="1:14" x14ac:dyDescent="0.2">
      <c r="A18" s="9">
        <v>43806.2689623611</v>
      </c>
      <c r="B18" s="10" t="s">
        <v>45</v>
      </c>
      <c r="C18" s="11" t="s">
        <v>29</v>
      </c>
      <c r="D18" s="11" t="s">
        <v>16</v>
      </c>
      <c r="E18" s="12">
        <f t="shared" si="0"/>
        <v>1</v>
      </c>
      <c r="F18" s="12">
        <f t="shared" si="1"/>
        <v>0</v>
      </c>
      <c r="G18" s="12">
        <f t="shared" si="2"/>
        <v>0</v>
      </c>
      <c r="H18" s="12">
        <f t="shared" si="3"/>
        <v>0</v>
      </c>
      <c r="I18" s="12">
        <f t="shared" si="4"/>
        <v>4</v>
      </c>
      <c r="J18" s="12">
        <f t="shared" si="5"/>
        <v>0</v>
      </c>
      <c r="K18" s="12">
        <f t="shared" si="6"/>
        <v>0</v>
      </c>
      <c r="L18" s="12">
        <f t="shared" si="7"/>
        <v>0</v>
      </c>
      <c r="M18" s="13">
        <f t="shared" si="8"/>
        <v>4</v>
      </c>
      <c r="N18" s="14" t="s">
        <v>21</v>
      </c>
    </row>
    <row r="19" spans="1:14" x14ac:dyDescent="0.2">
      <c r="A19" s="9">
        <v>43789.832589872698</v>
      </c>
      <c r="B19" s="10" t="s">
        <v>46</v>
      </c>
      <c r="C19" s="11" t="s">
        <v>47</v>
      </c>
      <c r="D19" s="11" t="s">
        <v>14</v>
      </c>
      <c r="E19" s="12">
        <f t="shared" si="0"/>
        <v>0</v>
      </c>
      <c r="F19" s="12">
        <f t="shared" si="1"/>
        <v>0</v>
      </c>
      <c r="G19" s="12">
        <f t="shared" si="2"/>
        <v>0</v>
      </c>
      <c r="H19" s="12">
        <f t="shared" si="3"/>
        <v>1</v>
      </c>
      <c r="I19" s="12">
        <f t="shared" si="4"/>
        <v>0</v>
      </c>
      <c r="J19" s="12">
        <f t="shared" si="5"/>
        <v>0</v>
      </c>
      <c r="K19" s="12">
        <f t="shared" si="6"/>
        <v>0</v>
      </c>
      <c r="L19" s="12">
        <f t="shared" si="7"/>
        <v>1</v>
      </c>
      <c r="M19" s="13">
        <f t="shared" si="8"/>
        <v>1</v>
      </c>
      <c r="N19" s="14" t="s">
        <v>15</v>
      </c>
    </row>
    <row r="20" spans="1:14" x14ac:dyDescent="0.2">
      <c r="A20" s="9">
        <v>43806.502308622701</v>
      </c>
      <c r="B20" s="10" t="s">
        <v>48</v>
      </c>
      <c r="C20" s="11" t="s">
        <v>49</v>
      </c>
      <c r="D20" s="11" t="s">
        <v>14</v>
      </c>
      <c r="E20" s="12">
        <f t="shared" si="0"/>
        <v>0</v>
      </c>
      <c r="F20" s="12">
        <f t="shared" si="1"/>
        <v>0</v>
      </c>
      <c r="G20" s="12">
        <f t="shared" si="2"/>
        <v>0</v>
      </c>
      <c r="H20" s="12">
        <f t="shared" si="3"/>
        <v>1</v>
      </c>
      <c r="I20" s="12">
        <f t="shared" si="4"/>
        <v>0</v>
      </c>
      <c r="J20" s="12">
        <f t="shared" si="5"/>
        <v>0</v>
      </c>
      <c r="K20" s="12">
        <f t="shared" si="6"/>
        <v>0</v>
      </c>
      <c r="L20" s="12">
        <f t="shared" si="7"/>
        <v>1</v>
      </c>
      <c r="M20" s="13">
        <f t="shared" si="8"/>
        <v>1</v>
      </c>
      <c r="N20" s="14" t="s">
        <v>15</v>
      </c>
    </row>
    <row r="21" spans="1:14" x14ac:dyDescent="0.2">
      <c r="A21" s="9">
        <v>43813.938368206</v>
      </c>
      <c r="B21" s="10" t="s">
        <v>50</v>
      </c>
      <c r="C21" s="11" t="s">
        <v>26</v>
      </c>
      <c r="D21" s="11" t="s">
        <v>14</v>
      </c>
      <c r="E21" s="12">
        <f t="shared" si="0"/>
        <v>0</v>
      </c>
      <c r="F21" s="12">
        <f t="shared" si="1"/>
        <v>0</v>
      </c>
      <c r="G21" s="12">
        <f t="shared" si="2"/>
        <v>0</v>
      </c>
      <c r="H21" s="12">
        <f t="shared" si="3"/>
        <v>1</v>
      </c>
      <c r="I21" s="12">
        <f t="shared" si="4"/>
        <v>0</v>
      </c>
      <c r="J21" s="12">
        <f t="shared" si="5"/>
        <v>0</v>
      </c>
      <c r="K21" s="12">
        <f t="shared" si="6"/>
        <v>0</v>
      </c>
      <c r="L21" s="12">
        <f t="shared" si="7"/>
        <v>1</v>
      </c>
      <c r="M21" s="13">
        <f t="shared" si="8"/>
        <v>1</v>
      </c>
      <c r="N21" s="14" t="s">
        <v>15</v>
      </c>
    </row>
    <row r="22" spans="1:14" x14ac:dyDescent="0.2">
      <c r="A22" s="9">
        <v>43803.918185775503</v>
      </c>
      <c r="B22" s="10" t="s">
        <v>51</v>
      </c>
      <c r="C22" s="11" t="s">
        <v>39</v>
      </c>
      <c r="D22" s="11" t="s">
        <v>14</v>
      </c>
      <c r="E22" s="12">
        <f t="shared" si="0"/>
        <v>0</v>
      </c>
      <c r="F22" s="12">
        <f t="shared" si="1"/>
        <v>0</v>
      </c>
      <c r="G22" s="12">
        <f t="shared" si="2"/>
        <v>0</v>
      </c>
      <c r="H22" s="12">
        <f t="shared" si="3"/>
        <v>1</v>
      </c>
      <c r="I22" s="12">
        <f t="shared" si="4"/>
        <v>0</v>
      </c>
      <c r="J22" s="12">
        <f t="shared" si="5"/>
        <v>0</v>
      </c>
      <c r="K22" s="12">
        <f t="shared" si="6"/>
        <v>0</v>
      </c>
      <c r="L22" s="12">
        <f t="shared" si="7"/>
        <v>1</v>
      </c>
      <c r="M22" s="13">
        <f t="shared" si="8"/>
        <v>1</v>
      </c>
      <c r="N22" s="14" t="s">
        <v>15</v>
      </c>
    </row>
    <row r="23" spans="1:14" x14ac:dyDescent="0.2">
      <c r="A23" s="9">
        <v>43790.940392071803</v>
      </c>
      <c r="B23" s="10" t="s">
        <v>52</v>
      </c>
      <c r="C23" s="11" t="s">
        <v>24</v>
      </c>
      <c r="D23" s="11" t="s">
        <v>14</v>
      </c>
      <c r="E23" s="12">
        <f t="shared" si="0"/>
        <v>0</v>
      </c>
      <c r="F23" s="12">
        <f t="shared" si="1"/>
        <v>0</v>
      </c>
      <c r="G23" s="12">
        <f t="shared" si="2"/>
        <v>0</v>
      </c>
      <c r="H23" s="12">
        <f t="shared" si="3"/>
        <v>1</v>
      </c>
      <c r="I23" s="12">
        <f t="shared" si="4"/>
        <v>0</v>
      </c>
      <c r="J23" s="12">
        <f t="shared" si="5"/>
        <v>0</v>
      </c>
      <c r="K23" s="12">
        <f t="shared" si="6"/>
        <v>0</v>
      </c>
      <c r="L23" s="12">
        <f t="shared" si="7"/>
        <v>1</v>
      </c>
      <c r="M23" s="13">
        <f t="shared" si="8"/>
        <v>1</v>
      </c>
      <c r="N23" s="14" t="s">
        <v>15</v>
      </c>
    </row>
    <row r="24" spans="1:14" x14ac:dyDescent="0.2">
      <c r="A24" s="9">
        <v>43789.026964305602</v>
      </c>
      <c r="B24" s="10" t="s">
        <v>53</v>
      </c>
      <c r="C24" s="11" t="s">
        <v>29</v>
      </c>
      <c r="D24" s="11" t="s">
        <v>16</v>
      </c>
      <c r="E24" s="12">
        <f t="shared" si="0"/>
        <v>1</v>
      </c>
      <c r="F24" s="12">
        <f t="shared" si="1"/>
        <v>0</v>
      </c>
      <c r="G24" s="12">
        <f t="shared" si="2"/>
        <v>0</v>
      </c>
      <c r="H24" s="12">
        <f t="shared" si="3"/>
        <v>0</v>
      </c>
      <c r="I24" s="12">
        <f t="shared" si="4"/>
        <v>4</v>
      </c>
      <c r="J24" s="12">
        <f t="shared" si="5"/>
        <v>0</v>
      </c>
      <c r="K24" s="12">
        <f t="shared" si="6"/>
        <v>0</v>
      </c>
      <c r="L24" s="12">
        <f t="shared" si="7"/>
        <v>0</v>
      </c>
      <c r="M24" s="13">
        <f t="shared" si="8"/>
        <v>4</v>
      </c>
      <c r="N24" s="14" t="s">
        <v>21</v>
      </c>
    </row>
    <row r="25" spans="1:14" x14ac:dyDescent="0.2">
      <c r="A25" s="9">
        <v>43793.981944988402</v>
      </c>
      <c r="B25" s="10" t="s">
        <v>54</v>
      </c>
      <c r="C25" s="11" t="s">
        <v>49</v>
      </c>
      <c r="D25" s="11" t="s">
        <v>16</v>
      </c>
      <c r="E25" s="12">
        <f t="shared" si="0"/>
        <v>1</v>
      </c>
      <c r="F25" s="12">
        <f t="shared" si="1"/>
        <v>0</v>
      </c>
      <c r="G25" s="12">
        <f t="shared" si="2"/>
        <v>0</v>
      </c>
      <c r="H25" s="12">
        <f t="shared" si="3"/>
        <v>0</v>
      </c>
      <c r="I25" s="12">
        <f t="shared" si="4"/>
        <v>4</v>
      </c>
      <c r="J25" s="12">
        <f t="shared" si="5"/>
        <v>0</v>
      </c>
      <c r="K25" s="12">
        <f t="shared" si="6"/>
        <v>0</v>
      </c>
      <c r="L25" s="12">
        <f t="shared" si="7"/>
        <v>0</v>
      </c>
      <c r="M25" s="13">
        <f t="shared" si="8"/>
        <v>4</v>
      </c>
      <c r="N25" s="14" t="s">
        <v>21</v>
      </c>
    </row>
    <row r="26" spans="1:14" x14ac:dyDescent="0.2">
      <c r="A26" s="9">
        <v>43789.513233854203</v>
      </c>
      <c r="B26" s="10" t="s">
        <v>55</v>
      </c>
      <c r="C26" s="11" t="s">
        <v>26</v>
      </c>
      <c r="D26" s="11" t="s">
        <v>14</v>
      </c>
      <c r="E26" s="12">
        <f t="shared" si="0"/>
        <v>0</v>
      </c>
      <c r="F26" s="12">
        <f t="shared" si="1"/>
        <v>0</v>
      </c>
      <c r="G26" s="12">
        <f t="shared" si="2"/>
        <v>0</v>
      </c>
      <c r="H26" s="12">
        <f t="shared" si="3"/>
        <v>1</v>
      </c>
      <c r="I26" s="12">
        <f t="shared" si="4"/>
        <v>0</v>
      </c>
      <c r="J26" s="12">
        <f t="shared" si="5"/>
        <v>0</v>
      </c>
      <c r="K26" s="12">
        <f t="shared" si="6"/>
        <v>0</v>
      </c>
      <c r="L26" s="12">
        <f t="shared" si="7"/>
        <v>1</v>
      </c>
      <c r="M26" s="13">
        <f t="shared" si="8"/>
        <v>1</v>
      </c>
      <c r="N26" s="14" t="s">
        <v>15</v>
      </c>
    </row>
    <row r="27" spans="1:14" x14ac:dyDescent="0.2">
      <c r="A27" s="9">
        <v>43796.6098112732</v>
      </c>
      <c r="B27" s="10" t="s">
        <v>56</v>
      </c>
      <c r="C27" s="11" t="s">
        <v>24</v>
      </c>
      <c r="D27" s="11" t="s">
        <v>16</v>
      </c>
      <c r="E27" s="12">
        <f t="shared" si="0"/>
        <v>1</v>
      </c>
      <c r="F27" s="12">
        <f t="shared" si="1"/>
        <v>0</v>
      </c>
      <c r="G27" s="12">
        <f t="shared" si="2"/>
        <v>0</v>
      </c>
      <c r="H27" s="12">
        <f t="shared" si="3"/>
        <v>0</v>
      </c>
      <c r="I27" s="12">
        <f t="shared" si="4"/>
        <v>4</v>
      </c>
      <c r="J27" s="12">
        <f t="shared" si="5"/>
        <v>0</v>
      </c>
      <c r="K27" s="12">
        <f t="shared" si="6"/>
        <v>0</v>
      </c>
      <c r="L27" s="12">
        <f t="shared" si="7"/>
        <v>0</v>
      </c>
      <c r="M27" s="13">
        <f t="shared" si="8"/>
        <v>4</v>
      </c>
      <c r="N27" s="14" t="s">
        <v>21</v>
      </c>
    </row>
    <row r="28" spans="1:14" x14ac:dyDescent="0.2">
      <c r="A28" s="9">
        <v>43789.4670702894</v>
      </c>
      <c r="B28" s="10" t="s">
        <v>57</v>
      </c>
      <c r="C28" s="11" t="s">
        <v>18</v>
      </c>
      <c r="D28" s="11" t="s">
        <v>16</v>
      </c>
      <c r="E28" s="12">
        <f t="shared" si="0"/>
        <v>1</v>
      </c>
      <c r="F28" s="12">
        <f t="shared" si="1"/>
        <v>0</v>
      </c>
      <c r="G28" s="12">
        <f t="shared" si="2"/>
        <v>0</v>
      </c>
      <c r="H28" s="12">
        <f t="shared" si="3"/>
        <v>0</v>
      </c>
      <c r="I28" s="12">
        <f t="shared" si="4"/>
        <v>4</v>
      </c>
      <c r="J28" s="12">
        <f t="shared" si="5"/>
        <v>0</v>
      </c>
      <c r="K28" s="12">
        <f t="shared" si="6"/>
        <v>0</v>
      </c>
      <c r="L28" s="12">
        <f t="shared" si="7"/>
        <v>0</v>
      </c>
      <c r="M28" s="13">
        <f t="shared" si="8"/>
        <v>4</v>
      </c>
      <c r="N28" s="14" t="s">
        <v>21</v>
      </c>
    </row>
    <row r="29" spans="1:14" x14ac:dyDescent="0.2">
      <c r="A29" s="9">
        <v>43805.604133113397</v>
      </c>
      <c r="B29" s="10" t="s">
        <v>58</v>
      </c>
      <c r="C29" s="11" t="s">
        <v>49</v>
      </c>
      <c r="D29" s="11" t="s">
        <v>19</v>
      </c>
      <c r="E29" s="12">
        <f t="shared" si="0"/>
        <v>0</v>
      </c>
      <c r="F29" s="12">
        <f t="shared" si="1"/>
        <v>1</v>
      </c>
      <c r="G29" s="12">
        <f t="shared" si="2"/>
        <v>0</v>
      </c>
      <c r="H29" s="12">
        <f t="shared" si="3"/>
        <v>0</v>
      </c>
      <c r="I29" s="12">
        <f t="shared" si="4"/>
        <v>0</v>
      </c>
      <c r="J29" s="12">
        <f t="shared" si="5"/>
        <v>3</v>
      </c>
      <c r="K29" s="12">
        <f t="shared" si="6"/>
        <v>0</v>
      </c>
      <c r="L29" s="12">
        <f t="shared" si="7"/>
        <v>0</v>
      </c>
      <c r="M29" s="13">
        <f t="shared" si="8"/>
        <v>3</v>
      </c>
      <c r="N29" s="14" t="s">
        <v>33</v>
      </c>
    </row>
    <row r="30" spans="1:14" x14ac:dyDescent="0.2">
      <c r="A30" s="9">
        <v>43806.2818899306</v>
      </c>
      <c r="B30" s="10" t="s">
        <v>59</v>
      </c>
      <c r="C30" s="11" t="s">
        <v>24</v>
      </c>
      <c r="D30" s="11" t="s">
        <v>16</v>
      </c>
      <c r="E30" s="12">
        <f t="shared" si="0"/>
        <v>1</v>
      </c>
      <c r="F30" s="12">
        <f t="shared" si="1"/>
        <v>0</v>
      </c>
      <c r="G30" s="12">
        <f t="shared" si="2"/>
        <v>0</v>
      </c>
      <c r="H30" s="12">
        <f t="shared" si="3"/>
        <v>0</v>
      </c>
      <c r="I30" s="12">
        <f t="shared" si="4"/>
        <v>4</v>
      </c>
      <c r="J30" s="12">
        <f t="shared" si="5"/>
        <v>0</v>
      </c>
      <c r="K30" s="12">
        <f t="shared" si="6"/>
        <v>0</v>
      </c>
      <c r="L30" s="12">
        <f t="shared" si="7"/>
        <v>0</v>
      </c>
      <c r="M30" s="13">
        <f t="shared" si="8"/>
        <v>4</v>
      </c>
      <c r="N30" s="14" t="s">
        <v>21</v>
      </c>
    </row>
    <row r="31" spans="1:14" x14ac:dyDescent="0.2">
      <c r="A31" s="9">
        <v>43808.8745578241</v>
      </c>
      <c r="B31" s="10" t="s">
        <v>60</v>
      </c>
      <c r="C31" s="11" t="s">
        <v>29</v>
      </c>
      <c r="D31" s="11" t="s">
        <v>14</v>
      </c>
      <c r="E31" s="12">
        <f t="shared" si="0"/>
        <v>0</v>
      </c>
      <c r="F31" s="12">
        <f t="shared" si="1"/>
        <v>0</v>
      </c>
      <c r="G31" s="12">
        <f t="shared" si="2"/>
        <v>0</v>
      </c>
      <c r="H31" s="12">
        <f t="shared" si="3"/>
        <v>1</v>
      </c>
      <c r="I31" s="12">
        <f t="shared" si="4"/>
        <v>0</v>
      </c>
      <c r="J31" s="12">
        <f t="shared" si="5"/>
        <v>0</v>
      </c>
      <c r="K31" s="12">
        <f t="shared" si="6"/>
        <v>0</v>
      </c>
      <c r="L31" s="12">
        <f t="shared" si="7"/>
        <v>1</v>
      </c>
      <c r="M31" s="13">
        <f t="shared" si="8"/>
        <v>1</v>
      </c>
      <c r="N31" s="14" t="s">
        <v>15</v>
      </c>
    </row>
    <row r="32" spans="1:14" x14ac:dyDescent="0.2">
      <c r="A32" s="9">
        <v>43789.709003750002</v>
      </c>
      <c r="B32" s="10" t="s">
        <v>61</v>
      </c>
      <c r="C32" s="11" t="s">
        <v>47</v>
      </c>
      <c r="D32" s="11" t="s">
        <v>14</v>
      </c>
      <c r="E32" s="12">
        <f t="shared" si="0"/>
        <v>0</v>
      </c>
      <c r="F32" s="12">
        <f t="shared" si="1"/>
        <v>0</v>
      </c>
      <c r="G32" s="12">
        <f t="shared" si="2"/>
        <v>0</v>
      </c>
      <c r="H32" s="12">
        <f t="shared" si="3"/>
        <v>1</v>
      </c>
      <c r="I32" s="12">
        <f t="shared" si="4"/>
        <v>0</v>
      </c>
      <c r="J32" s="12">
        <f t="shared" si="5"/>
        <v>0</v>
      </c>
      <c r="K32" s="12">
        <f t="shared" si="6"/>
        <v>0</v>
      </c>
      <c r="L32" s="12">
        <f t="shared" si="7"/>
        <v>1</v>
      </c>
      <c r="M32" s="13">
        <f t="shared" si="8"/>
        <v>1</v>
      </c>
      <c r="N32" s="14" t="s">
        <v>15</v>
      </c>
    </row>
    <row r="33" spans="1:14" x14ac:dyDescent="0.2">
      <c r="A33" s="9">
        <v>43792.492959629599</v>
      </c>
      <c r="B33" s="10" t="s">
        <v>62</v>
      </c>
      <c r="C33" s="11" t="s">
        <v>49</v>
      </c>
      <c r="D33" s="11" t="s">
        <v>14</v>
      </c>
      <c r="E33" s="12">
        <f t="shared" si="0"/>
        <v>0</v>
      </c>
      <c r="F33" s="12">
        <f t="shared" si="1"/>
        <v>0</v>
      </c>
      <c r="G33" s="12">
        <f t="shared" si="2"/>
        <v>0</v>
      </c>
      <c r="H33" s="12">
        <f t="shared" si="3"/>
        <v>1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2">
        <f t="shared" si="7"/>
        <v>1</v>
      </c>
      <c r="M33" s="13">
        <f t="shared" si="8"/>
        <v>1</v>
      </c>
      <c r="N33" s="14" t="s">
        <v>15</v>
      </c>
    </row>
    <row r="34" spans="1:14" x14ac:dyDescent="0.2">
      <c r="A34" s="9">
        <v>43813.693171203697</v>
      </c>
      <c r="B34" s="10" t="s">
        <v>63</v>
      </c>
      <c r="C34" s="11" t="s">
        <v>39</v>
      </c>
      <c r="D34" s="11" t="s">
        <v>14</v>
      </c>
      <c r="E34" s="12">
        <f t="shared" ref="E34:E65" si="9">COUNTIF(D34,"A")</f>
        <v>0</v>
      </c>
      <c r="F34" s="12">
        <f t="shared" ref="F34:F65" si="10">COUNTIF(D34,"B")</f>
        <v>0</v>
      </c>
      <c r="G34" s="12">
        <f t="shared" ref="G34:G65" si="11">COUNTIF(D34,"C")</f>
        <v>0</v>
      </c>
      <c r="H34" s="12">
        <f t="shared" ref="H34:H65" si="12">COUNTIF(D34,"D")</f>
        <v>1</v>
      </c>
      <c r="I34" s="12">
        <f t="shared" ref="I34:I67" si="13">E34*4</f>
        <v>0</v>
      </c>
      <c r="J34" s="12">
        <f t="shared" ref="J34:J66" si="14">F34*3</f>
        <v>0</v>
      </c>
      <c r="K34" s="12">
        <f t="shared" ref="K34:K66" si="15">G34*2</f>
        <v>0</v>
      </c>
      <c r="L34" s="12">
        <f t="shared" ref="L34:L66" si="16">H34*1</f>
        <v>1</v>
      </c>
      <c r="M34" s="13">
        <f t="shared" si="8"/>
        <v>1</v>
      </c>
      <c r="N34" s="14" t="s">
        <v>15</v>
      </c>
    </row>
    <row r="35" spans="1:14" x14ac:dyDescent="0.2">
      <c r="A35" s="9">
        <v>43790.4425849537</v>
      </c>
      <c r="B35" s="10" t="s">
        <v>64</v>
      </c>
      <c r="C35" s="11" t="s">
        <v>18</v>
      </c>
      <c r="D35" s="11" t="s">
        <v>14</v>
      </c>
      <c r="E35" s="12">
        <f t="shared" si="9"/>
        <v>0</v>
      </c>
      <c r="F35" s="12">
        <f t="shared" si="10"/>
        <v>0</v>
      </c>
      <c r="G35" s="12">
        <f t="shared" si="11"/>
        <v>0</v>
      </c>
      <c r="H35" s="12">
        <f t="shared" si="12"/>
        <v>1</v>
      </c>
      <c r="I35" s="12">
        <f t="shared" si="13"/>
        <v>0</v>
      </c>
      <c r="J35" s="12">
        <f t="shared" si="14"/>
        <v>0</v>
      </c>
      <c r="K35" s="12">
        <f t="shared" si="15"/>
        <v>0</v>
      </c>
      <c r="L35" s="12">
        <f t="shared" si="16"/>
        <v>1</v>
      </c>
      <c r="M35" s="13">
        <f t="shared" si="8"/>
        <v>1</v>
      </c>
      <c r="N35" s="14" t="s">
        <v>15</v>
      </c>
    </row>
    <row r="36" spans="1:14" x14ac:dyDescent="0.2">
      <c r="A36" s="9">
        <v>43787.923657268497</v>
      </c>
      <c r="B36" s="10" t="s">
        <v>65</v>
      </c>
      <c r="C36" s="11" t="s">
        <v>24</v>
      </c>
      <c r="D36" s="11" t="s">
        <v>14</v>
      </c>
      <c r="E36" s="12">
        <f t="shared" si="9"/>
        <v>0</v>
      </c>
      <c r="F36" s="12">
        <f t="shared" si="10"/>
        <v>0</v>
      </c>
      <c r="G36" s="12">
        <f t="shared" si="11"/>
        <v>0</v>
      </c>
      <c r="H36" s="12">
        <f t="shared" si="12"/>
        <v>1</v>
      </c>
      <c r="I36" s="12">
        <f t="shared" si="13"/>
        <v>0</v>
      </c>
      <c r="J36" s="12">
        <f t="shared" si="14"/>
        <v>0</v>
      </c>
      <c r="K36" s="12">
        <f t="shared" si="15"/>
        <v>0</v>
      </c>
      <c r="L36" s="12">
        <f t="shared" si="16"/>
        <v>1</v>
      </c>
      <c r="M36" s="13">
        <f t="shared" si="8"/>
        <v>1</v>
      </c>
      <c r="N36" s="14" t="s">
        <v>15</v>
      </c>
    </row>
    <row r="37" spans="1:14" x14ac:dyDescent="0.2">
      <c r="A37" s="9">
        <v>43791.678153321802</v>
      </c>
      <c r="B37" s="10" t="s">
        <v>66</v>
      </c>
      <c r="C37" s="11" t="s">
        <v>24</v>
      </c>
      <c r="D37" s="11" t="s">
        <v>14</v>
      </c>
      <c r="E37" s="12">
        <f t="shared" si="9"/>
        <v>0</v>
      </c>
      <c r="F37" s="12">
        <f t="shared" si="10"/>
        <v>0</v>
      </c>
      <c r="G37" s="12">
        <f t="shared" si="11"/>
        <v>0</v>
      </c>
      <c r="H37" s="12">
        <f t="shared" si="12"/>
        <v>1</v>
      </c>
      <c r="I37" s="12">
        <f t="shared" si="13"/>
        <v>0</v>
      </c>
      <c r="J37" s="12">
        <f t="shared" si="14"/>
        <v>0</v>
      </c>
      <c r="K37" s="12">
        <f t="shared" si="15"/>
        <v>0</v>
      </c>
      <c r="L37" s="12">
        <f t="shared" si="16"/>
        <v>1</v>
      </c>
      <c r="M37" s="13">
        <f t="shared" si="8"/>
        <v>1</v>
      </c>
      <c r="N37" s="14" t="s">
        <v>15</v>
      </c>
    </row>
    <row r="38" spans="1:14" x14ac:dyDescent="0.2">
      <c r="A38" s="9">
        <v>43794.835046273103</v>
      </c>
      <c r="B38" s="10" t="s">
        <v>67</v>
      </c>
      <c r="C38" s="11" t="s">
        <v>47</v>
      </c>
      <c r="D38" s="11" t="s">
        <v>14</v>
      </c>
      <c r="E38" s="12">
        <f t="shared" si="9"/>
        <v>0</v>
      </c>
      <c r="F38" s="12">
        <f t="shared" si="10"/>
        <v>0</v>
      </c>
      <c r="G38" s="12">
        <f t="shared" si="11"/>
        <v>0</v>
      </c>
      <c r="H38" s="12">
        <f t="shared" si="12"/>
        <v>1</v>
      </c>
      <c r="I38" s="12">
        <f t="shared" si="13"/>
        <v>0</v>
      </c>
      <c r="J38" s="12">
        <f t="shared" si="14"/>
        <v>0</v>
      </c>
      <c r="K38" s="12">
        <f t="shared" si="15"/>
        <v>0</v>
      </c>
      <c r="L38" s="12">
        <f t="shared" si="16"/>
        <v>1</v>
      </c>
      <c r="M38" s="13">
        <f t="shared" si="8"/>
        <v>1</v>
      </c>
      <c r="N38" s="14" t="s">
        <v>15</v>
      </c>
    </row>
    <row r="39" spans="1:14" x14ac:dyDescent="0.2">
      <c r="A39" s="9">
        <v>43788.412421400499</v>
      </c>
      <c r="B39" s="10" t="s">
        <v>68</v>
      </c>
      <c r="C39" s="11" t="s">
        <v>39</v>
      </c>
      <c r="D39" s="11" t="s">
        <v>14</v>
      </c>
      <c r="E39" s="12">
        <f t="shared" si="9"/>
        <v>0</v>
      </c>
      <c r="F39" s="12">
        <f t="shared" si="10"/>
        <v>0</v>
      </c>
      <c r="G39" s="12">
        <f t="shared" si="11"/>
        <v>0</v>
      </c>
      <c r="H39" s="12">
        <f t="shared" si="12"/>
        <v>1</v>
      </c>
      <c r="I39" s="12">
        <f t="shared" si="13"/>
        <v>0</v>
      </c>
      <c r="J39" s="12">
        <f t="shared" si="14"/>
        <v>0</v>
      </c>
      <c r="K39" s="12">
        <f t="shared" si="15"/>
        <v>0</v>
      </c>
      <c r="L39" s="12">
        <f t="shared" si="16"/>
        <v>1</v>
      </c>
      <c r="M39" s="13">
        <f t="shared" si="8"/>
        <v>1</v>
      </c>
      <c r="N39" s="14" t="s">
        <v>15</v>
      </c>
    </row>
    <row r="40" spans="1:14" x14ac:dyDescent="0.2">
      <c r="A40" s="9">
        <v>43793.9705278357</v>
      </c>
      <c r="B40" s="10" t="s">
        <v>69</v>
      </c>
      <c r="C40" s="11" t="s">
        <v>13</v>
      </c>
      <c r="D40" s="11" t="s">
        <v>16</v>
      </c>
      <c r="E40" s="12">
        <f t="shared" si="9"/>
        <v>1</v>
      </c>
      <c r="F40" s="12">
        <f t="shared" si="10"/>
        <v>0</v>
      </c>
      <c r="G40" s="12">
        <f t="shared" si="11"/>
        <v>0</v>
      </c>
      <c r="H40" s="12">
        <f t="shared" si="12"/>
        <v>0</v>
      </c>
      <c r="I40" s="12">
        <f t="shared" si="13"/>
        <v>4</v>
      </c>
      <c r="J40" s="12">
        <f t="shared" si="14"/>
        <v>0</v>
      </c>
      <c r="K40" s="12">
        <f t="shared" si="15"/>
        <v>0</v>
      </c>
      <c r="L40" s="12">
        <f t="shared" si="16"/>
        <v>0</v>
      </c>
      <c r="M40" s="13">
        <f t="shared" si="8"/>
        <v>4</v>
      </c>
      <c r="N40" s="14" t="s">
        <v>21</v>
      </c>
    </row>
    <row r="41" spans="1:14" x14ac:dyDescent="0.2">
      <c r="A41" s="9">
        <v>43794.742634652801</v>
      </c>
      <c r="B41" s="10" t="s">
        <v>70</v>
      </c>
      <c r="C41" s="11" t="s">
        <v>26</v>
      </c>
      <c r="D41" s="11" t="s">
        <v>16</v>
      </c>
      <c r="E41" s="12">
        <f t="shared" si="9"/>
        <v>1</v>
      </c>
      <c r="F41" s="12">
        <f t="shared" si="10"/>
        <v>0</v>
      </c>
      <c r="G41" s="12">
        <f t="shared" si="11"/>
        <v>0</v>
      </c>
      <c r="H41" s="12">
        <f t="shared" si="12"/>
        <v>0</v>
      </c>
      <c r="I41" s="12">
        <f t="shared" si="13"/>
        <v>4</v>
      </c>
      <c r="J41" s="12">
        <f t="shared" si="14"/>
        <v>0</v>
      </c>
      <c r="K41" s="12">
        <f t="shared" si="15"/>
        <v>0</v>
      </c>
      <c r="L41" s="12">
        <f t="shared" si="16"/>
        <v>0</v>
      </c>
      <c r="M41" s="13">
        <f t="shared" si="8"/>
        <v>4</v>
      </c>
      <c r="N41" s="14" t="s">
        <v>21</v>
      </c>
    </row>
    <row r="42" spans="1:14" x14ac:dyDescent="0.2">
      <c r="A42" s="9">
        <v>43791.021370358802</v>
      </c>
      <c r="B42" s="10" t="s">
        <v>71</v>
      </c>
      <c r="C42" s="11" t="s">
        <v>24</v>
      </c>
      <c r="D42" s="11" t="s">
        <v>14</v>
      </c>
      <c r="E42" s="12">
        <f t="shared" si="9"/>
        <v>0</v>
      </c>
      <c r="F42" s="12">
        <f t="shared" si="10"/>
        <v>0</v>
      </c>
      <c r="G42" s="12">
        <f t="shared" si="11"/>
        <v>0</v>
      </c>
      <c r="H42" s="12">
        <f t="shared" si="12"/>
        <v>1</v>
      </c>
      <c r="I42" s="12">
        <f t="shared" si="13"/>
        <v>0</v>
      </c>
      <c r="J42" s="12">
        <f t="shared" si="14"/>
        <v>0</v>
      </c>
      <c r="K42" s="12">
        <f t="shared" si="15"/>
        <v>0</v>
      </c>
      <c r="L42" s="12">
        <f t="shared" si="16"/>
        <v>1</v>
      </c>
      <c r="M42" s="13">
        <f t="shared" si="8"/>
        <v>1</v>
      </c>
      <c r="N42" s="14" t="s">
        <v>15</v>
      </c>
    </row>
    <row r="43" spans="1:14" x14ac:dyDescent="0.2">
      <c r="A43" s="9">
        <v>43790.798507129599</v>
      </c>
      <c r="B43" s="10" t="s">
        <v>72</v>
      </c>
      <c r="C43" s="11" t="s">
        <v>49</v>
      </c>
      <c r="D43" s="11" t="s">
        <v>14</v>
      </c>
      <c r="E43" s="12">
        <f t="shared" si="9"/>
        <v>0</v>
      </c>
      <c r="F43" s="12">
        <f t="shared" si="10"/>
        <v>0</v>
      </c>
      <c r="G43" s="12">
        <f t="shared" si="11"/>
        <v>0</v>
      </c>
      <c r="H43" s="12">
        <f t="shared" si="12"/>
        <v>1</v>
      </c>
      <c r="I43" s="12">
        <f t="shared" si="13"/>
        <v>0</v>
      </c>
      <c r="J43" s="12">
        <f t="shared" si="14"/>
        <v>0</v>
      </c>
      <c r="K43" s="12">
        <f t="shared" si="15"/>
        <v>0</v>
      </c>
      <c r="L43" s="12">
        <f t="shared" si="16"/>
        <v>1</v>
      </c>
      <c r="M43" s="13">
        <f t="shared" si="8"/>
        <v>1</v>
      </c>
      <c r="N43" s="14" t="s">
        <v>15</v>
      </c>
    </row>
    <row r="44" spans="1:14" x14ac:dyDescent="0.2">
      <c r="A44" s="9">
        <v>43787.935358240698</v>
      </c>
      <c r="B44" s="10" t="s">
        <v>73</v>
      </c>
      <c r="C44" s="11" t="s">
        <v>29</v>
      </c>
      <c r="D44" s="11" t="s">
        <v>19</v>
      </c>
      <c r="E44" s="12">
        <f t="shared" si="9"/>
        <v>0</v>
      </c>
      <c r="F44" s="12">
        <f t="shared" si="10"/>
        <v>1</v>
      </c>
      <c r="G44" s="12">
        <f t="shared" si="11"/>
        <v>0</v>
      </c>
      <c r="H44" s="12">
        <f t="shared" si="12"/>
        <v>0</v>
      </c>
      <c r="I44" s="12">
        <f t="shared" si="13"/>
        <v>0</v>
      </c>
      <c r="J44" s="12">
        <f t="shared" si="14"/>
        <v>3</v>
      </c>
      <c r="K44" s="12">
        <f t="shared" si="15"/>
        <v>0</v>
      </c>
      <c r="L44" s="12">
        <f t="shared" si="16"/>
        <v>0</v>
      </c>
      <c r="M44" s="13">
        <f t="shared" si="8"/>
        <v>3</v>
      </c>
      <c r="N44" s="14" t="s">
        <v>33</v>
      </c>
    </row>
    <row r="45" spans="1:14" x14ac:dyDescent="0.2">
      <c r="A45" s="9">
        <v>43787.625883634297</v>
      </c>
      <c r="B45" s="10" t="s">
        <v>74</v>
      </c>
      <c r="C45" s="11" t="s">
        <v>39</v>
      </c>
      <c r="D45" s="11" t="s">
        <v>14</v>
      </c>
      <c r="E45" s="12">
        <f t="shared" si="9"/>
        <v>0</v>
      </c>
      <c r="F45" s="12">
        <f t="shared" si="10"/>
        <v>0</v>
      </c>
      <c r="G45" s="12">
        <f t="shared" si="11"/>
        <v>0</v>
      </c>
      <c r="H45" s="12">
        <f t="shared" si="12"/>
        <v>1</v>
      </c>
      <c r="I45" s="12">
        <f t="shared" si="13"/>
        <v>0</v>
      </c>
      <c r="J45" s="12">
        <f t="shared" si="14"/>
        <v>0</v>
      </c>
      <c r="K45" s="12">
        <f t="shared" si="15"/>
        <v>0</v>
      </c>
      <c r="L45" s="12">
        <f t="shared" si="16"/>
        <v>1</v>
      </c>
      <c r="M45" s="13">
        <f t="shared" si="8"/>
        <v>1</v>
      </c>
      <c r="N45" s="14" t="s">
        <v>15</v>
      </c>
    </row>
    <row r="46" spans="1:14" x14ac:dyDescent="0.2">
      <c r="A46" s="9">
        <v>43791.334216446798</v>
      </c>
      <c r="B46" s="10" t="s">
        <v>75</v>
      </c>
      <c r="C46" s="11" t="s">
        <v>49</v>
      </c>
      <c r="D46" s="11" t="s">
        <v>16</v>
      </c>
      <c r="E46" s="12">
        <f t="shared" si="9"/>
        <v>1</v>
      </c>
      <c r="F46" s="12">
        <f t="shared" si="10"/>
        <v>0</v>
      </c>
      <c r="G46" s="12">
        <f t="shared" si="11"/>
        <v>0</v>
      </c>
      <c r="H46" s="12">
        <f t="shared" si="12"/>
        <v>0</v>
      </c>
      <c r="I46" s="12">
        <f t="shared" si="13"/>
        <v>4</v>
      </c>
      <c r="J46" s="12">
        <f t="shared" si="14"/>
        <v>0</v>
      </c>
      <c r="K46" s="12">
        <f t="shared" si="15"/>
        <v>0</v>
      </c>
      <c r="L46" s="12">
        <f t="shared" si="16"/>
        <v>0</v>
      </c>
      <c r="M46" s="13">
        <f t="shared" si="8"/>
        <v>4</v>
      </c>
      <c r="N46" s="14" t="s">
        <v>21</v>
      </c>
    </row>
    <row r="47" spans="1:14" x14ac:dyDescent="0.2">
      <c r="A47" s="9">
        <v>43791.667141296297</v>
      </c>
      <c r="B47" s="10" t="s">
        <v>76</v>
      </c>
      <c r="C47" s="11" t="s">
        <v>24</v>
      </c>
      <c r="D47" s="11" t="s">
        <v>16</v>
      </c>
      <c r="E47" s="12">
        <f t="shared" si="9"/>
        <v>1</v>
      </c>
      <c r="F47" s="12">
        <f t="shared" si="10"/>
        <v>0</v>
      </c>
      <c r="G47" s="12">
        <f t="shared" si="11"/>
        <v>0</v>
      </c>
      <c r="H47" s="12">
        <f t="shared" si="12"/>
        <v>0</v>
      </c>
      <c r="I47" s="12">
        <f t="shared" si="13"/>
        <v>4</v>
      </c>
      <c r="J47" s="12">
        <f t="shared" si="14"/>
        <v>0</v>
      </c>
      <c r="K47" s="12">
        <f t="shared" si="15"/>
        <v>0</v>
      </c>
      <c r="L47" s="12">
        <f t="shared" si="16"/>
        <v>0</v>
      </c>
      <c r="M47" s="13">
        <f t="shared" si="8"/>
        <v>4</v>
      </c>
      <c r="N47" s="14" t="s">
        <v>21</v>
      </c>
    </row>
    <row r="48" spans="1:14" x14ac:dyDescent="0.2">
      <c r="A48" s="9">
        <v>43789.785557615702</v>
      </c>
      <c r="B48" s="10" t="s">
        <v>77</v>
      </c>
      <c r="C48" s="11" t="s">
        <v>78</v>
      </c>
      <c r="D48" s="11" t="s">
        <v>16</v>
      </c>
      <c r="E48" s="12">
        <f t="shared" si="9"/>
        <v>1</v>
      </c>
      <c r="F48" s="12">
        <f t="shared" si="10"/>
        <v>0</v>
      </c>
      <c r="G48" s="12">
        <f t="shared" si="11"/>
        <v>0</v>
      </c>
      <c r="H48" s="12">
        <f t="shared" si="12"/>
        <v>0</v>
      </c>
      <c r="I48" s="12">
        <f t="shared" si="13"/>
        <v>4</v>
      </c>
      <c r="J48" s="12">
        <f t="shared" si="14"/>
        <v>0</v>
      </c>
      <c r="K48" s="12">
        <f t="shared" si="15"/>
        <v>0</v>
      </c>
      <c r="L48" s="12">
        <f t="shared" si="16"/>
        <v>0</v>
      </c>
      <c r="M48" s="13">
        <f t="shared" si="8"/>
        <v>4</v>
      </c>
      <c r="N48" s="14" t="s">
        <v>21</v>
      </c>
    </row>
    <row r="49" spans="1:14" x14ac:dyDescent="0.2">
      <c r="A49" s="9">
        <v>43791.449836423599</v>
      </c>
      <c r="B49" s="10" t="s">
        <v>79</v>
      </c>
      <c r="C49" s="11" t="s">
        <v>24</v>
      </c>
      <c r="D49" s="11" t="s">
        <v>16</v>
      </c>
      <c r="E49" s="12">
        <f t="shared" si="9"/>
        <v>1</v>
      </c>
      <c r="F49" s="12">
        <f t="shared" si="10"/>
        <v>0</v>
      </c>
      <c r="G49" s="12">
        <f t="shared" si="11"/>
        <v>0</v>
      </c>
      <c r="H49" s="12">
        <f t="shared" si="12"/>
        <v>0</v>
      </c>
      <c r="I49" s="12">
        <f t="shared" si="13"/>
        <v>4</v>
      </c>
      <c r="J49" s="12">
        <f t="shared" si="14"/>
        <v>0</v>
      </c>
      <c r="K49" s="12">
        <f t="shared" si="15"/>
        <v>0</v>
      </c>
      <c r="L49" s="12">
        <f t="shared" si="16"/>
        <v>0</v>
      </c>
      <c r="M49" s="13">
        <f t="shared" si="8"/>
        <v>4</v>
      </c>
      <c r="N49" s="14" t="s">
        <v>21</v>
      </c>
    </row>
    <row r="50" spans="1:14" x14ac:dyDescent="0.2">
      <c r="A50" s="9">
        <v>43787.720637372702</v>
      </c>
      <c r="B50" s="10" t="s">
        <v>80</v>
      </c>
      <c r="C50" s="11" t="s">
        <v>81</v>
      </c>
      <c r="D50" s="11" t="s">
        <v>16</v>
      </c>
      <c r="E50" s="12">
        <f t="shared" si="9"/>
        <v>1</v>
      </c>
      <c r="F50" s="12">
        <f t="shared" si="10"/>
        <v>0</v>
      </c>
      <c r="G50" s="12">
        <f t="shared" si="11"/>
        <v>0</v>
      </c>
      <c r="H50" s="12">
        <f t="shared" si="12"/>
        <v>0</v>
      </c>
      <c r="I50" s="12">
        <f t="shared" si="13"/>
        <v>4</v>
      </c>
      <c r="J50" s="12">
        <f t="shared" si="14"/>
        <v>0</v>
      </c>
      <c r="K50" s="12">
        <f t="shared" si="15"/>
        <v>0</v>
      </c>
      <c r="L50" s="12">
        <f t="shared" si="16"/>
        <v>0</v>
      </c>
      <c r="M50" s="13">
        <f t="shared" si="8"/>
        <v>4</v>
      </c>
      <c r="N50" s="14" t="s">
        <v>21</v>
      </c>
    </row>
    <row r="51" spans="1:14" x14ac:dyDescent="0.2">
      <c r="A51" s="9">
        <v>43788.514085925897</v>
      </c>
      <c r="B51" s="10" t="s">
        <v>82</v>
      </c>
      <c r="C51" s="11" t="s">
        <v>26</v>
      </c>
      <c r="D51" s="11" t="s">
        <v>14</v>
      </c>
      <c r="E51" s="12">
        <f t="shared" si="9"/>
        <v>0</v>
      </c>
      <c r="F51" s="12">
        <f t="shared" si="10"/>
        <v>0</v>
      </c>
      <c r="G51" s="12">
        <f t="shared" si="11"/>
        <v>0</v>
      </c>
      <c r="H51" s="12">
        <f t="shared" si="12"/>
        <v>1</v>
      </c>
      <c r="I51" s="12">
        <f t="shared" si="13"/>
        <v>0</v>
      </c>
      <c r="J51" s="12">
        <f t="shared" si="14"/>
        <v>0</v>
      </c>
      <c r="K51" s="12">
        <f t="shared" si="15"/>
        <v>0</v>
      </c>
      <c r="L51" s="12">
        <f t="shared" si="16"/>
        <v>1</v>
      </c>
      <c r="M51" s="13">
        <f t="shared" si="8"/>
        <v>1</v>
      </c>
      <c r="N51" s="14" t="s">
        <v>15</v>
      </c>
    </row>
    <row r="52" spans="1:14" x14ac:dyDescent="0.2">
      <c r="A52" s="9">
        <v>43789.6941879398</v>
      </c>
      <c r="B52" s="10" t="s">
        <v>83</v>
      </c>
      <c r="C52" s="11" t="s">
        <v>47</v>
      </c>
      <c r="D52" s="11" t="s">
        <v>14</v>
      </c>
      <c r="E52" s="12">
        <f t="shared" si="9"/>
        <v>0</v>
      </c>
      <c r="F52" s="12">
        <f t="shared" si="10"/>
        <v>0</v>
      </c>
      <c r="G52" s="12">
        <f t="shared" si="11"/>
        <v>0</v>
      </c>
      <c r="H52" s="12">
        <f t="shared" si="12"/>
        <v>1</v>
      </c>
      <c r="I52" s="12">
        <f t="shared" si="13"/>
        <v>0</v>
      </c>
      <c r="J52" s="12">
        <f t="shared" si="14"/>
        <v>0</v>
      </c>
      <c r="K52" s="12">
        <f t="shared" si="15"/>
        <v>0</v>
      </c>
      <c r="L52" s="12">
        <f t="shared" si="16"/>
        <v>1</v>
      </c>
      <c r="M52" s="13">
        <f t="shared" si="8"/>
        <v>1</v>
      </c>
      <c r="N52" s="14" t="s">
        <v>15</v>
      </c>
    </row>
    <row r="53" spans="1:14" x14ac:dyDescent="0.2">
      <c r="A53" s="9">
        <v>43789.577475960599</v>
      </c>
      <c r="B53" s="10" t="s">
        <v>84</v>
      </c>
      <c r="C53" s="11" t="s">
        <v>47</v>
      </c>
      <c r="D53" s="11" t="s">
        <v>16</v>
      </c>
      <c r="E53" s="12">
        <f t="shared" si="9"/>
        <v>1</v>
      </c>
      <c r="F53" s="12">
        <f t="shared" si="10"/>
        <v>0</v>
      </c>
      <c r="G53" s="12">
        <f t="shared" si="11"/>
        <v>0</v>
      </c>
      <c r="H53" s="12">
        <f t="shared" si="12"/>
        <v>0</v>
      </c>
      <c r="I53" s="12">
        <f t="shared" si="13"/>
        <v>4</v>
      </c>
      <c r="J53" s="12">
        <f t="shared" si="14"/>
        <v>0</v>
      </c>
      <c r="K53" s="12">
        <f t="shared" si="15"/>
        <v>0</v>
      </c>
      <c r="L53" s="12">
        <f t="shared" si="16"/>
        <v>0</v>
      </c>
      <c r="M53" s="13">
        <f t="shared" si="8"/>
        <v>4</v>
      </c>
      <c r="N53" s="14" t="s">
        <v>21</v>
      </c>
    </row>
    <row r="54" spans="1:14" x14ac:dyDescent="0.2">
      <c r="A54" s="9">
        <v>43788.943953148097</v>
      </c>
      <c r="B54" s="10" t="s">
        <v>85</v>
      </c>
      <c r="C54" s="11" t="s">
        <v>26</v>
      </c>
      <c r="D54" s="11" t="s">
        <v>16</v>
      </c>
      <c r="E54" s="12">
        <f t="shared" si="9"/>
        <v>1</v>
      </c>
      <c r="F54" s="12">
        <f t="shared" si="10"/>
        <v>0</v>
      </c>
      <c r="G54" s="12">
        <f t="shared" si="11"/>
        <v>0</v>
      </c>
      <c r="H54" s="12">
        <f t="shared" si="12"/>
        <v>0</v>
      </c>
      <c r="I54" s="12">
        <f t="shared" si="13"/>
        <v>4</v>
      </c>
      <c r="J54" s="12">
        <f t="shared" si="14"/>
        <v>0</v>
      </c>
      <c r="K54" s="12">
        <f t="shared" si="15"/>
        <v>0</v>
      </c>
      <c r="L54" s="12">
        <f t="shared" si="16"/>
        <v>0</v>
      </c>
      <c r="M54" s="13">
        <f t="shared" si="8"/>
        <v>4</v>
      </c>
      <c r="N54" s="14" t="s">
        <v>21</v>
      </c>
    </row>
    <row r="55" spans="1:14" x14ac:dyDescent="0.2">
      <c r="A55" s="9">
        <v>43792.832137650497</v>
      </c>
      <c r="B55" s="10" t="s">
        <v>86</v>
      </c>
      <c r="C55" s="11" t="s">
        <v>13</v>
      </c>
      <c r="D55" s="11" t="s">
        <v>16</v>
      </c>
      <c r="E55" s="12">
        <f t="shared" si="9"/>
        <v>1</v>
      </c>
      <c r="F55" s="12">
        <f t="shared" si="10"/>
        <v>0</v>
      </c>
      <c r="G55" s="12">
        <f t="shared" si="11"/>
        <v>0</v>
      </c>
      <c r="H55" s="12">
        <f t="shared" si="12"/>
        <v>0</v>
      </c>
      <c r="I55" s="12">
        <f t="shared" si="13"/>
        <v>4</v>
      </c>
      <c r="J55" s="12">
        <f t="shared" si="14"/>
        <v>0</v>
      </c>
      <c r="K55" s="12">
        <f t="shared" si="15"/>
        <v>0</v>
      </c>
      <c r="L55" s="12">
        <f t="shared" si="16"/>
        <v>0</v>
      </c>
      <c r="M55" s="13">
        <f t="shared" si="8"/>
        <v>4</v>
      </c>
      <c r="N55" s="14" t="s">
        <v>21</v>
      </c>
    </row>
    <row r="56" spans="1:14" x14ac:dyDescent="0.2">
      <c r="A56" s="9">
        <v>43806.731424305603</v>
      </c>
      <c r="B56" s="10" t="s">
        <v>87</v>
      </c>
      <c r="C56" s="11" t="s">
        <v>49</v>
      </c>
      <c r="D56" s="11" t="s">
        <v>16</v>
      </c>
      <c r="E56" s="12">
        <f t="shared" si="9"/>
        <v>1</v>
      </c>
      <c r="F56" s="12">
        <f t="shared" si="10"/>
        <v>0</v>
      </c>
      <c r="G56" s="12">
        <f t="shared" si="11"/>
        <v>0</v>
      </c>
      <c r="H56" s="12">
        <f t="shared" si="12"/>
        <v>0</v>
      </c>
      <c r="I56" s="12">
        <f t="shared" si="13"/>
        <v>4</v>
      </c>
      <c r="J56" s="12">
        <f t="shared" si="14"/>
        <v>0</v>
      </c>
      <c r="K56" s="12">
        <f t="shared" si="15"/>
        <v>0</v>
      </c>
      <c r="L56" s="12">
        <f t="shared" si="16"/>
        <v>0</v>
      </c>
      <c r="M56" s="13">
        <f t="shared" si="8"/>
        <v>4</v>
      </c>
      <c r="N56" s="14" t="s">
        <v>21</v>
      </c>
    </row>
    <row r="57" spans="1:14" x14ac:dyDescent="0.2">
      <c r="A57" s="9">
        <v>43787.757159513902</v>
      </c>
      <c r="B57" s="10" t="s">
        <v>88</v>
      </c>
      <c r="C57" s="11" t="s">
        <v>81</v>
      </c>
      <c r="D57" s="11" t="s">
        <v>14</v>
      </c>
      <c r="E57" s="12">
        <f t="shared" si="9"/>
        <v>0</v>
      </c>
      <c r="F57" s="12">
        <f t="shared" si="10"/>
        <v>0</v>
      </c>
      <c r="G57" s="12">
        <f t="shared" si="11"/>
        <v>0</v>
      </c>
      <c r="H57" s="12">
        <f t="shared" si="12"/>
        <v>1</v>
      </c>
      <c r="I57" s="12">
        <f t="shared" si="13"/>
        <v>0</v>
      </c>
      <c r="J57" s="12">
        <f t="shared" si="14"/>
        <v>0</v>
      </c>
      <c r="K57" s="12">
        <f t="shared" si="15"/>
        <v>0</v>
      </c>
      <c r="L57" s="12">
        <f t="shared" si="16"/>
        <v>1</v>
      </c>
      <c r="M57" s="13">
        <f t="shared" si="8"/>
        <v>1</v>
      </c>
      <c r="N57" s="14" t="s">
        <v>15</v>
      </c>
    </row>
    <row r="58" spans="1:14" x14ac:dyDescent="0.2">
      <c r="A58" s="9">
        <v>43787.657678321797</v>
      </c>
      <c r="B58" s="10" t="s">
        <v>89</v>
      </c>
      <c r="C58" s="11" t="s">
        <v>24</v>
      </c>
      <c r="D58" s="11" t="s">
        <v>14</v>
      </c>
      <c r="E58" s="12">
        <f t="shared" si="9"/>
        <v>0</v>
      </c>
      <c r="F58" s="12">
        <f t="shared" si="10"/>
        <v>0</v>
      </c>
      <c r="G58" s="12">
        <f t="shared" si="11"/>
        <v>0</v>
      </c>
      <c r="H58" s="12">
        <f t="shared" si="12"/>
        <v>1</v>
      </c>
      <c r="I58" s="12">
        <f t="shared" si="13"/>
        <v>0</v>
      </c>
      <c r="J58" s="12">
        <f t="shared" si="14"/>
        <v>0</v>
      </c>
      <c r="K58" s="12">
        <f t="shared" si="15"/>
        <v>0</v>
      </c>
      <c r="L58" s="12">
        <f t="shared" si="16"/>
        <v>1</v>
      </c>
      <c r="M58" s="13">
        <f t="shared" si="8"/>
        <v>1</v>
      </c>
      <c r="N58" s="14" t="s">
        <v>15</v>
      </c>
    </row>
    <row r="59" spans="1:14" x14ac:dyDescent="0.2">
      <c r="A59" s="9">
        <v>43788.534139085597</v>
      </c>
      <c r="B59" s="10" t="s">
        <v>90</v>
      </c>
      <c r="C59" s="11" t="s">
        <v>26</v>
      </c>
      <c r="D59" s="11" t="s">
        <v>14</v>
      </c>
      <c r="E59" s="12">
        <f t="shared" si="9"/>
        <v>0</v>
      </c>
      <c r="F59" s="12">
        <f t="shared" si="10"/>
        <v>0</v>
      </c>
      <c r="G59" s="12">
        <f t="shared" si="11"/>
        <v>0</v>
      </c>
      <c r="H59" s="12">
        <f t="shared" si="12"/>
        <v>1</v>
      </c>
      <c r="I59" s="12">
        <f t="shared" si="13"/>
        <v>0</v>
      </c>
      <c r="J59" s="12">
        <f t="shared" si="14"/>
        <v>0</v>
      </c>
      <c r="K59" s="12">
        <f t="shared" si="15"/>
        <v>0</v>
      </c>
      <c r="L59" s="12">
        <f t="shared" si="16"/>
        <v>1</v>
      </c>
      <c r="M59" s="13">
        <f t="shared" si="8"/>
        <v>1</v>
      </c>
      <c r="N59" s="14" t="s">
        <v>15</v>
      </c>
    </row>
    <row r="60" spans="1:14" x14ac:dyDescent="0.2">
      <c r="A60" s="9">
        <v>43787.849354710597</v>
      </c>
      <c r="B60" s="10" t="s">
        <v>91</v>
      </c>
      <c r="C60" s="11" t="s">
        <v>24</v>
      </c>
      <c r="D60" s="11" t="s">
        <v>14</v>
      </c>
      <c r="E60" s="12">
        <f t="shared" si="9"/>
        <v>0</v>
      </c>
      <c r="F60" s="12">
        <f t="shared" si="10"/>
        <v>0</v>
      </c>
      <c r="G60" s="12">
        <f t="shared" si="11"/>
        <v>0</v>
      </c>
      <c r="H60" s="12">
        <f t="shared" si="12"/>
        <v>1</v>
      </c>
      <c r="I60" s="12">
        <f t="shared" si="13"/>
        <v>0</v>
      </c>
      <c r="J60" s="12">
        <f t="shared" si="14"/>
        <v>0</v>
      </c>
      <c r="K60" s="12">
        <f t="shared" si="15"/>
        <v>0</v>
      </c>
      <c r="L60" s="12">
        <f t="shared" si="16"/>
        <v>1</v>
      </c>
      <c r="M60" s="13">
        <f t="shared" si="8"/>
        <v>1</v>
      </c>
      <c r="N60" s="14" t="s">
        <v>15</v>
      </c>
    </row>
    <row r="61" spans="1:14" x14ac:dyDescent="0.2">
      <c r="A61" s="9">
        <v>43791.528814826401</v>
      </c>
      <c r="B61" s="10" t="s">
        <v>92</v>
      </c>
      <c r="C61" s="11" t="s">
        <v>13</v>
      </c>
      <c r="D61" s="11" t="s">
        <v>16</v>
      </c>
      <c r="E61" s="12">
        <f t="shared" si="9"/>
        <v>1</v>
      </c>
      <c r="F61" s="12">
        <f t="shared" si="10"/>
        <v>0</v>
      </c>
      <c r="G61" s="12">
        <f t="shared" si="11"/>
        <v>0</v>
      </c>
      <c r="H61" s="12">
        <f t="shared" si="12"/>
        <v>0</v>
      </c>
      <c r="I61" s="12">
        <f t="shared" si="13"/>
        <v>4</v>
      </c>
      <c r="J61" s="12">
        <f t="shared" si="14"/>
        <v>0</v>
      </c>
      <c r="K61" s="12">
        <f t="shared" si="15"/>
        <v>0</v>
      </c>
      <c r="L61" s="12">
        <f t="shared" si="16"/>
        <v>0</v>
      </c>
      <c r="M61" s="13">
        <f t="shared" si="8"/>
        <v>4</v>
      </c>
      <c r="N61" s="14" t="s">
        <v>21</v>
      </c>
    </row>
    <row r="62" spans="1:14" x14ac:dyDescent="0.2">
      <c r="A62" s="9">
        <v>43808.931021446799</v>
      </c>
      <c r="B62" s="10" t="s">
        <v>93</v>
      </c>
      <c r="C62" s="11" t="s">
        <v>29</v>
      </c>
      <c r="D62" s="11" t="s">
        <v>14</v>
      </c>
      <c r="E62" s="12">
        <f t="shared" si="9"/>
        <v>0</v>
      </c>
      <c r="F62" s="12">
        <f t="shared" si="10"/>
        <v>0</v>
      </c>
      <c r="G62" s="12">
        <f t="shared" si="11"/>
        <v>0</v>
      </c>
      <c r="H62" s="12">
        <f t="shared" si="12"/>
        <v>1</v>
      </c>
      <c r="I62" s="12">
        <f t="shared" si="13"/>
        <v>0</v>
      </c>
      <c r="J62" s="12">
        <f t="shared" si="14"/>
        <v>0</v>
      </c>
      <c r="K62" s="12">
        <f t="shared" si="15"/>
        <v>0</v>
      </c>
      <c r="L62" s="12">
        <f t="shared" si="16"/>
        <v>1</v>
      </c>
      <c r="M62" s="13">
        <f t="shared" si="8"/>
        <v>1</v>
      </c>
      <c r="N62" s="14" t="s">
        <v>15</v>
      </c>
    </row>
    <row r="63" spans="1:14" x14ac:dyDescent="0.2">
      <c r="A63" s="9">
        <v>43789.861211122698</v>
      </c>
      <c r="B63" s="10" t="s">
        <v>94</v>
      </c>
      <c r="C63" s="11" t="s">
        <v>24</v>
      </c>
      <c r="D63" s="11" t="s">
        <v>14</v>
      </c>
      <c r="E63" s="12">
        <f t="shared" si="9"/>
        <v>0</v>
      </c>
      <c r="F63" s="12">
        <f t="shared" si="10"/>
        <v>0</v>
      </c>
      <c r="G63" s="12">
        <f t="shared" si="11"/>
        <v>0</v>
      </c>
      <c r="H63" s="12">
        <f t="shared" si="12"/>
        <v>1</v>
      </c>
      <c r="I63" s="12">
        <f t="shared" si="13"/>
        <v>0</v>
      </c>
      <c r="J63" s="12">
        <f t="shared" si="14"/>
        <v>0</v>
      </c>
      <c r="K63" s="12">
        <f t="shared" si="15"/>
        <v>0</v>
      </c>
      <c r="L63" s="12">
        <f t="shared" si="16"/>
        <v>1</v>
      </c>
      <c r="M63" s="13">
        <f t="shared" si="8"/>
        <v>1</v>
      </c>
      <c r="N63" s="14" t="s">
        <v>15</v>
      </c>
    </row>
    <row r="64" spans="1:14" x14ac:dyDescent="0.2">
      <c r="A64" s="9">
        <v>43788.936580532398</v>
      </c>
      <c r="B64" s="10" t="s">
        <v>95</v>
      </c>
      <c r="C64" s="11" t="s">
        <v>49</v>
      </c>
      <c r="D64" s="11" t="s">
        <v>14</v>
      </c>
      <c r="E64" s="12">
        <f t="shared" si="9"/>
        <v>0</v>
      </c>
      <c r="F64" s="12">
        <f t="shared" si="10"/>
        <v>0</v>
      </c>
      <c r="G64" s="12">
        <f t="shared" si="11"/>
        <v>0</v>
      </c>
      <c r="H64" s="12">
        <f t="shared" si="12"/>
        <v>1</v>
      </c>
      <c r="I64" s="12">
        <f t="shared" si="13"/>
        <v>0</v>
      </c>
      <c r="J64" s="12">
        <f t="shared" si="14"/>
        <v>0</v>
      </c>
      <c r="K64" s="12">
        <f t="shared" si="15"/>
        <v>0</v>
      </c>
      <c r="L64" s="12">
        <f t="shared" si="16"/>
        <v>1</v>
      </c>
      <c r="M64" s="13">
        <f t="shared" si="8"/>
        <v>1</v>
      </c>
      <c r="N64" s="14" t="s">
        <v>15</v>
      </c>
    </row>
    <row r="65" spans="1:14" x14ac:dyDescent="0.2">
      <c r="A65" s="9">
        <v>43793.9165493287</v>
      </c>
      <c r="B65" s="10" t="s">
        <v>96</v>
      </c>
      <c r="C65" s="11" t="s">
        <v>13</v>
      </c>
      <c r="D65" s="11" t="s">
        <v>16</v>
      </c>
      <c r="E65" s="12">
        <f t="shared" si="9"/>
        <v>1</v>
      </c>
      <c r="F65" s="12">
        <f t="shared" si="10"/>
        <v>0</v>
      </c>
      <c r="G65" s="12">
        <f t="shared" si="11"/>
        <v>0</v>
      </c>
      <c r="H65" s="12">
        <f t="shared" si="12"/>
        <v>0</v>
      </c>
      <c r="I65" s="12">
        <f t="shared" si="13"/>
        <v>4</v>
      </c>
      <c r="J65" s="12">
        <f t="shared" si="14"/>
        <v>0</v>
      </c>
      <c r="K65" s="12">
        <f t="shared" si="15"/>
        <v>0</v>
      </c>
      <c r="L65" s="12">
        <f t="shared" si="16"/>
        <v>0</v>
      </c>
      <c r="M65" s="13">
        <f t="shared" si="8"/>
        <v>4</v>
      </c>
      <c r="N65" s="14" t="s">
        <v>21</v>
      </c>
    </row>
    <row r="66" spans="1:14" x14ac:dyDescent="0.2">
      <c r="A66" s="9">
        <v>43796.332772083297</v>
      </c>
      <c r="B66" s="10" t="s">
        <v>97</v>
      </c>
      <c r="C66" s="11" t="s">
        <v>29</v>
      </c>
      <c r="D66" s="11" t="s">
        <v>14</v>
      </c>
      <c r="E66" s="12">
        <f t="shared" ref="E66:E97" si="17">COUNTIF(D66,"A")</f>
        <v>0</v>
      </c>
      <c r="F66" s="12">
        <f t="shared" ref="F66:F97" si="18">COUNTIF(D66,"B")</f>
        <v>0</v>
      </c>
      <c r="G66" s="12">
        <f t="shared" ref="G66:G97" si="19">COUNTIF(D66,"C")</f>
        <v>0</v>
      </c>
      <c r="H66" s="12">
        <f t="shared" ref="H66:H97" si="20">COUNTIF(D66,"D")</f>
        <v>1</v>
      </c>
      <c r="I66" s="12">
        <f t="shared" si="13"/>
        <v>0</v>
      </c>
      <c r="J66" s="12">
        <f t="shared" si="14"/>
        <v>0</v>
      </c>
      <c r="K66" s="12">
        <f t="shared" si="15"/>
        <v>0</v>
      </c>
      <c r="L66" s="12">
        <f t="shared" si="16"/>
        <v>1</v>
      </c>
      <c r="M66" s="13">
        <f t="shared" ref="M66:M126" si="21">SUM(I66:L66)</f>
        <v>1</v>
      </c>
      <c r="N66" s="14" t="s">
        <v>15</v>
      </c>
    </row>
    <row r="67" spans="1:14" x14ac:dyDescent="0.2">
      <c r="A67" s="9">
        <v>43787.711429780102</v>
      </c>
      <c r="B67" s="10" t="s">
        <v>98</v>
      </c>
      <c r="C67" s="11" t="s">
        <v>26</v>
      </c>
      <c r="D67" s="11" t="s">
        <v>16</v>
      </c>
      <c r="E67" s="12">
        <f t="shared" si="17"/>
        <v>1</v>
      </c>
      <c r="F67" s="12">
        <f t="shared" si="18"/>
        <v>0</v>
      </c>
      <c r="G67" s="12">
        <f t="shared" si="19"/>
        <v>0</v>
      </c>
      <c r="H67" s="12">
        <f t="shared" si="20"/>
        <v>0</v>
      </c>
      <c r="I67" s="12">
        <f t="shared" si="13"/>
        <v>4</v>
      </c>
      <c r="J67" s="12">
        <f t="shared" ref="J67:J126" si="22">F67*3</f>
        <v>0</v>
      </c>
      <c r="K67" s="12">
        <f t="shared" ref="K67:K126" si="23">G67*2</f>
        <v>0</v>
      </c>
      <c r="L67" s="12">
        <f t="shared" ref="L67:L126" si="24">H67*1</f>
        <v>0</v>
      </c>
      <c r="M67" s="13">
        <f t="shared" si="21"/>
        <v>4</v>
      </c>
      <c r="N67" s="14" t="s">
        <v>21</v>
      </c>
    </row>
    <row r="68" spans="1:14" x14ac:dyDescent="0.2">
      <c r="A68" s="9">
        <v>43787.7606272454</v>
      </c>
      <c r="B68" s="10" t="s">
        <v>99</v>
      </c>
      <c r="C68" s="11" t="s">
        <v>13</v>
      </c>
      <c r="D68" s="11" t="s">
        <v>14</v>
      </c>
      <c r="E68" s="12">
        <f t="shared" si="17"/>
        <v>0</v>
      </c>
      <c r="F68" s="12">
        <f t="shared" si="18"/>
        <v>0</v>
      </c>
      <c r="G68" s="12">
        <f t="shared" si="19"/>
        <v>0</v>
      </c>
      <c r="H68" s="12">
        <f t="shared" si="20"/>
        <v>1</v>
      </c>
      <c r="I68" s="12">
        <f t="shared" ref="I68:I126" si="25">E68*4</f>
        <v>0</v>
      </c>
      <c r="J68" s="12">
        <f t="shared" si="22"/>
        <v>0</v>
      </c>
      <c r="K68" s="12">
        <f t="shared" si="23"/>
        <v>0</v>
      </c>
      <c r="L68" s="12">
        <f t="shared" si="24"/>
        <v>1</v>
      </c>
      <c r="M68" s="13">
        <f t="shared" si="21"/>
        <v>1</v>
      </c>
      <c r="N68" s="14" t="s">
        <v>15</v>
      </c>
    </row>
    <row r="69" spans="1:14" x14ac:dyDescent="0.2">
      <c r="A69" s="9">
        <v>43787.9142939468</v>
      </c>
      <c r="B69" s="10" t="s">
        <v>100</v>
      </c>
      <c r="C69" s="11" t="s">
        <v>81</v>
      </c>
      <c r="D69" s="11" t="s">
        <v>14</v>
      </c>
      <c r="E69" s="12">
        <f t="shared" si="17"/>
        <v>0</v>
      </c>
      <c r="F69" s="12">
        <f t="shared" si="18"/>
        <v>0</v>
      </c>
      <c r="G69" s="12">
        <f t="shared" si="19"/>
        <v>0</v>
      </c>
      <c r="H69" s="12">
        <f t="shared" si="20"/>
        <v>1</v>
      </c>
      <c r="I69" s="12">
        <f t="shared" si="25"/>
        <v>0</v>
      </c>
      <c r="J69" s="12">
        <f t="shared" si="22"/>
        <v>0</v>
      </c>
      <c r="K69" s="12">
        <f t="shared" si="23"/>
        <v>0</v>
      </c>
      <c r="L69" s="12">
        <f t="shared" si="24"/>
        <v>1</v>
      </c>
      <c r="M69" s="13">
        <f t="shared" si="21"/>
        <v>1</v>
      </c>
      <c r="N69" s="14" t="s">
        <v>15</v>
      </c>
    </row>
    <row r="70" spans="1:14" x14ac:dyDescent="0.2">
      <c r="A70" s="9">
        <v>43787.716753067099</v>
      </c>
      <c r="B70" s="10" t="s">
        <v>101</v>
      </c>
      <c r="C70" s="11" t="s">
        <v>29</v>
      </c>
      <c r="D70" s="11" t="s">
        <v>14</v>
      </c>
      <c r="E70" s="12">
        <f t="shared" si="17"/>
        <v>0</v>
      </c>
      <c r="F70" s="12">
        <f t="shared" si="18"/>
        <v>0</v>
      </c>
      <c r="G70" s="12">
        <f t="shared" si="19"/>
        <v>0</v>
      </c>
      <c r="H70" s="12">
        <f t="shared" si="20"/>
        <v>1</v>
      </c>
      <c r="I70" s="12">
        <f t="shared" si="25"/>
        <v>0</v>
      </c>
      <c r="J70" s="12">
        <f t="shared" si="22"/>
        <v>0</v>
      </c>
      <c r="K70" s="12">
        <f t="shared" si="23"/>
        <v>0</v>
      </c>
      <c r="L70" s="12">
        <f t="shared" si="24"/>
        <v>1</v>
      </c>
      <c r="M70" s="13">
        <f t="shared" si="21"/>
        <v>1</v>
      </c>
      <c r="N70" s="14" t="s">
        <v>15</v>
      </c>
    </row>
    <row r="71" spans="1:14" x14ac:dyDescent="0.2">
      <c r="A71" s="9">
        <v>43788.814659456002</v>
      </c>
      <c r="B71" s="10" t="s">
        <v>102</v>
      </c>
      <c r="C71" s="11" t="s">
        <v>81</v>
      </c>
      <c r="D71" s="11" t="s">
        <v>16</v>
      </c>
      <c r="E71" s="12">
        <f t="shared" si="17"/>
        <v>1</v>
      </c>
      <c r="F71" s="12">
        <f t="shared" si="18"/>
        <v>0</v>
      </c>
      <c r="G71" s="12">
        <f t="shared" si="19"/>
        <v>0</v>
      </c>
      <c r="H71" s="12">
        <f t="shared" si="20"/>
        <v>0</v>
      </c>
      <c r="I71" s="12">
        <f t="shared" si="25"/>
        <v>4</v>
      </c>
      <c r="J71" s="12">
        <f t="shared" si="22"/>
        <v>0</v>
      </c>
      <c r="K71" s="12">
        <f t="shared" si="23"/>
        <v>0</v>
      </c>
      <c r="L71" s="12">
        <f t="shared" si="24"/>
        <v>0</v>
      </c>
      <c r="M71" s="13">
        <f t="shared" si="21"/>
        <v>4</v>
      </c>
      <c r="N71" s="14" t="s">
        <v>21</v>
      </c>
    </row>
    <row r="72" spans="1:14" x14ac:dyDescent="0.2">
      <c r="A72" s="9">
        <v>43788.421969618103</v>
      </c>
      <c r="B72" s="10" t="s">
        <v>103</v>
      </c>
      <c r="C72" s="11" t="s">
        <v>24</v>
      </c>
      <c r="D72" s="11" t="s">
        <v>14</v>
      </c>
      <c r="E72" s="12">
        <f t="shared" si="17"/>
        <v>0</v>
      </c>
      <c r="F72" s="12">
        <f t="shared" si="18"/>
        <v>0</v>
      </c>
      <c r="G72" s="12">
        <f t="shared" si="19"/>
        <v>0</v>
      </c>
      <c r="H72" s="12">
        <f t="shared" si="20"/>
        <v>1</v>
      </c>
      <c r="I72" s="12">
        <f t="shared" si="25"/>
        <v>0</v>
      </c>
      <c r="J72" s="12">
        <f t="shared" si="22"/>
        <v>0</v>
      </c>
      <c r="K72" s="12">
        <f t="shared" si="23"/>
        <v>0</v>
      </c>
      <c r="L72" s="12">
        <f t="shared" si="24"/>
        <v>1</v>
      </c>
      <c r="M72" s="13">
        <f t="shared" si="21"/>
        <v>1</v>
      </c>
      <c r="N72" s="14" t="s">
        <v>15</v>
      </c>
    </row>
    <row r="73" spans="1:14" x14ac:dyDescent="0.2">
      <c r="A73" s="9">
        <v>43803.7564846065</v>
      </c>
      <c r="B73" s="10" t="s">
        <v>104</v>
      </c>
      <c r="C73" s="11" t="s">
        <v>39</v>
      </c>
      <c r="D73" s="11" t="s">
        <v>14</v>
      </c>
      <c r="E73" s="12">
        <f t="shared" si="17"/>
        <v>0</v>
      </c>
      <c r="F73" s="12">
        <f t="shared" si="18"/>
        <v>0</v>
      </c>
      <c r="G73" s="12">
        <f t="shared" si="19"/>
        <v>0</v>
      </c>
      <c r="H73" s="12">
        <f t="shared" si="20"/>
        <v>1</v>
      </c>
      <c r="I73" s="12">
        <f t="shared" si="25"/>
        <v>0</v>
      </c>
      <c r="J73" s="12">
        <f t="shared" si="22"/>
        <v>0</v>
      </c>
      <c r="K73" s="12">
        <f t="shared" si="23"/>
        <v>0</v>
      </c>
      <c r="L73" s="12">
        <f t="shared" si="24"/>
        <v>1</v>
      </c>
      <c r="M73" s="13">
        <f t="shared" si="21"/>
        <v>1</v>
      </c>
      <c r="N73" s="14" t="s">
        <v>15</v>
      </c>
    </row>
    <row r="74" spans="1:14" x14ac:dyDescent="0.2">
      <c r="A74" s="9">
        <v>43806.777653067104</v>
      </c>
      <c r="B74" s="10" t="s">
        <v>105</v>
      </c>
      <c r="C74" s="11" t="s">
        <v>49</v>
      </c>
      <c r="D74" s="11" t="s">
        <v>16</v>
      </c>
      <c r="E74" s="12">
        <f t="shared" si="17"/>
        <v>1</v>
      </c>
      <c r="F74" s="12">
        <f t="shared" si="18"/>
        <v>0</v>
      </c>
      <c r="G74" s="12">
        <f t="shared" si="19"/>
        <v>0</v>
      </c>
      <c r="H74" s="12">
        <f t="shared" si="20"/>
        <v>0</v>
      </c>
      <c r="I74" s="12">
        <f t="shared" si="25"/>
        <v>4</v>
      </c>
      <c r="J74" s="12">
        <f t="shared" si="22"/>
        <v>0</v>
      </c>
      <c r="K74" s="12">
        <f t="shared" si="23"/>
        <v>0</v>
      </c>
      <c r="L74" s="12">
        <f t="shared" si="24"/>
        <v>0</v>
      </c>
      <c r="M74" s="13">
        <f t="shared" si="21"/>
        <v>4</v>
      </c>
      <c r="N74" s="14" t="s">
        <v>21</v>
      </c>
    </row>
    <row r="75" spans="1:14" x14ac:dyDescent="0.2">
      <c r="A75" s="9">
        <v>43802.493531736101</v>
      </c>
      <c r="B75" s="10" t="s">
        <v>106</v>
      </c>
      <c r="C75" s="11" t="s">
        <v>29</v>
      </c>
      <c r="D75" s="11" t="s">
        <v>14</v>
      </c>
      <c r="E75" s="12">
        <f t="shared" si="17"/>
        <v>0</v>
      </c>
      <c r="F75" s="12">
        <f t="shared" si="18"/>
        <v>0</v>
      </c>
      <c r="G75" s="12">
        <f t="shared" si="19"/>
        <v>0</v>
      </c>
      <c r="H75" s="12">
        <f t="shared" si="20"/>
        <v>1</v>
      </c>
      <c r="I75" s="12">
        <f t="shared" si="25"/>
        <v>0</v>
      </c>
      <c r="J75" s="12">
        <f t="shared" si="22"/>
        <v>0</v>
      </c>
      <c r="K75" s="12">
        <f t="shared" si="23"/>
        <v>0</v>
      </c>
      <c r="L75" s="12">
        <f t="shared" si="24"/>
        <v>1</v>
      </c>
      <c r="M75" s="13">
        <f t="shared" si="21"/>
        <v>1</v>
      </c>
      <c r="N75" s="14" t="s">
        <v>15</v>
      </c>
    </row>
    <row r="76" spans="1:14" x14ac:dyDescent="0.2">
      <c r="A76" s="9">
        <v>43790.724515127302</v>
      </c>
      <c r="B76" s="10" t="s">
        <v>107</v>
      </c>
      <c r="C76" s="11" t="s">
        <v>26</v>
      </c>
      <c r="D76" s="11" t="s">
        <v>14</v>
      </c>
      <c r="E76" s="12">
        <f t="shared" si="17"/>
        <v>0</v>
      </c>
      <c r="F76" s="12">
        <f t="shared" si="18"/>
        <v>0</v>
      </c>
      <c r="G76" s="12">
        <f t="shared" si="19"/>
        <v>0</v>
      </c>
      <c r="H76" s="12">
        <f t="shared" si="20"/>
        <v>1</v>
      </c>
      <c r="I76" s="12">
        <f t="shared" si="25"/>
        <v>0</v>
      </c>
      <c r="J76" s="12">
        <f t="shared" si="22"/>
        <v>0</v>
      </c>
      <c r="K76" s="12">
        <f t="shared" si="23"/>
        <v>0</v>
      </c>
      <c r="L76" s="12">
        <f t="shared" si="24"/>
        <v>1</v>
      </c>
      <c r="M76" s="13">
        <f t="shared" si="21"/>
        <v>1</v>
      </c>
      <c r="N76" s="14" t="s">
        <v>15</v>
      </c>
    </row>
    <row r="77" spans="1:14" x14ac:dyDescent="0.2">
      <c r="A77" s="9">
        <v>43791.717684837997</v>
      </c>
      <c r="B77" s="10" t="s">
        <v>108</v>
      </c>
      <c r="C77" s="11" t="s">
        <v>24</v>
      </c>
      <c r="D77" s="11" t="s">
        <v>16</v>
      </c>
      <c r="E77" s="12">
        <f t="shared" si="17"/>
        <v>1</v>
      </c>
      <c r="F77" s="12">
        <f t="shared" si="18"/>
        <v>0</v>
      </c>
      <c r="G77" s="12">
        <f t="shared" si="19"/>
        <v>0</v>
      </c>
      <c r="H77" s="12">
        <f t="shared" si="20"/>
        <v>0</v>
      </c>
      <c r="I77" s="12">
        <f t="shared" si="25"/>
        <v>4</v>
      </c>
      <c r="J77" s="12">
        <f t="shared" si="22"/>
        <v>0</v>
      </c>
      <c r="K77" s="12">
        <f t="shared" si="23"/>
        <v>0</v>
      </c>
      <c r="L77" s="12">
        <f t="shared" si="24"/>
        <v>0</v>
      </c>
      <c r="M77" s="13">
        <f t="shared" si="21"/>
        <v>4</v>
      </c>
      <c r="N77" s="14" t="s">
        <v>21</v>
      </c>
    </row>
    <row r="78" spans="1:14" x14ac:dyDescent="0.2">
      <c r="A78" s="9">
        <v>43787.685768252297</v>
      </c>
      <c r="B78" s="10" t="s">
        <v>109</v>
      </c>
      <c r="C78" s="11" t="s">
        <v>18</v>
      </c>
      <c r="D78" s="11" t="s">
        <v>14</v>
      </c>
      <c r="E78" s="12">
        <f t="shared" si="17"/>
        <v>0</v>
      </c>
      <c r="F78" s="12">
        <f t="shared" si="18"/>
        <v>0</v>
      </c>
      <c r="G78" s="12">
        <f t="shared" si="19"/>
        <v>0</v>
      </c>
      <c r="H78" s="12">
        <f t="shared" si="20"/>
        <v>1</v>
      </c>
      <c r="I78" s="12">
        <f t="shared" si="25"/>
        <v>0</v>
      </c>
      <c r="J78" s="12">
        <f t="shared" si="22"/>
        <v>0</v>
      </c>
      <c r="K78" s="12">
        <f t="shared" si="23"/>
        <v>0</v>
      </c>
      <c r="L78" s="12">
        <f t="shared" si="24"/>
        <v>1</v>
      </c>
      <c r="M78" s="13">
        <f t="shared" si="21"/>
        <v>1</v>
      </c>
      <c r="N78" s="14" t="s">
        <v>15</v>
      </c>
    </row>
    <row r="79" spans="1:14" x14ac:dyDescent="0.2">
      <c r="A79" s="9">
        <v>43794.500198854199</v>
      </c>
      <c r="B79" s="10" t="s">
        <v>110</v>
      </c>
      <c r="C79" s="11" t="s">
        <v>13</v>
      </c>
      <c r="D79" s="11" t="s">
        <v>14</v>
      </c>
      <c r="E79" s="12">
        <f t="shared" si="17"/>
        <v>0</v>
      </c>
      <c r="F79" s="12">
        <f t="shared" si="18"/>
        <v>0</v>
      </c>
      <c r="G79" s="12">
        <f t="shared" si="19"/>
        <v>0</v>
      </c>
      <c r="H79" s="12">
        <f t="shared" si="20"/>
        <v>1</v>
      </c>
      <c r="I79" s="12">
        <f t="shared" si="25"/>
        <v>0</v>
      </c>
      <c r="J79" s="12">
        <f t="shared" si="22"/>
        <v>0</v>
      </c>
      <c r="K79" s="12">
        <f t="shared" si="23"/>
        <v>0</v>
      </c>
      <c r="L79" s="12">
        <f t="shared" si="24"/>
        <v>1</v>
      </c>
      <c r="M79" s="13">
        <f t="shared" si="21"/>
        <v>1</v>
      </c>
      <c r="N79" s="14" t="s">
        <v>15</v>
      </c>
    </row>
    <row r="80" spans="1:14" x14ac:dyDescent="0.2">
      <c r="A80" s="9">
        <v>43793.611553553201</v>
      </c>
      <c r="B80" s="10" t="s">
        <v>111</v>
      </c>
      <c r="C80" s="11" t="s">
        <v>13</v>
      </c>
      <c r="D80" s="11" t="s">
        <v>16</v>
      </c>
      <c r="E80" s="12">
        <f t="shared" si="17"/>
        <v>1</v>
      </c>
      <c r="F80" s="12">
        <f t="shared" si="18"/>
        <v>0</v>
      </c>
      <c r="G80" s="12">
        <f t="shared" si="19"/>
        <v>0</v>
      </c>
      <c r="H80" s="12">
        <f t="shared" si="20"/>
        <v>0</v>
      </c>
      <c r="I80" s="12">
        <f t="shared" si="25"/>
        <v>4</v>
      </c>
      <c r="J80" s="12">
        <f t="shared" si="22"/>
        <v>0</v>
      </c>
      <c r="K80" s="12">
        <f t="shared" si="23"/>
        <v>0</v>
      </c>
      <c r="L80" s="12">
        <f t="shared" si="24"/>
        <v>0</v>
      </c>
      <c r="M80" s="13">
        <f t="shared" si="21"/>
        <v>4</v>
      </c>
      <c r="N80" s="14" t="s">
        <v>21</v>
      </c>
    </row>
    <row r="81" spans="1:14" x14ac:dyDescent="0.2">
      <c r="A81" s="9">
        <v>43788.424819687498</v>
      </c>
      <c r="B81" s="10" t="s">
        <v>112</v>
      </c>
      <c r="C81" s="11" t="s">
        <v>39</v>
      </c>
      <c r="D81" s="11" t="s">
        <v>14</v>
      </c>
      <c r="E81" s="12">
        <f t="shared" si="17"/>
        <v>0</v>
      </c>
      <c r="F81" s="12">
        <f t="shared" si="18"/>
        <v>0</v>
      </c>
      <c r="G81" s="12">
        <f t="shared" si="19"/>
        <v>0</v>
      </c>
      <c r="H81" s="12">
        <f t="shared" si="20"/>
        <v>1</v>
      </c>
      <c r="I81" s="12">
        <f t="shared" si="25"/>
        <v>0</v>
      </c>
      <c r="J81" s="12">
        <f t="shared" si="22"/>
        <v>0</v>
      </c>
      <c r="K81" s="12">
        <f t="shared" si="23"/>
        <v>0</v>
      </c>
      <c r="L81" s="12">
        <f t="shared" si="24"/>
        <v>1</v>
      </c>
      <c r="M81" s="13">
        <f t="shared" si="21"/>
        <v>1</v>
      </c>
      <c r="N81" s="14" t="s">
        <v>15</v>
      </c>
    </row>
    <row r="82" spans="1:14" x14ac:dyDescent="0.2">
      <c r="A82" s="9">
        <v>43790.750090046298</v>
      </c>
      <c r="B82" s="10" t="s">
        <v>113</v>
      </c>
      <c r="C82" s="11" t="s">
        <v>49</v>
      </c>
      <c r="D82" s="11" t="s">
        <v>14</v>
      </c>
      <c r="E82" s="12">
        <f t="shared" si="17"/>
        <v>0</v>
      </c>
      <c r="F82" s="12">
        <f t="shared" si="18"/>
        <v>0</v>
      </c>
      <c r="G82" s="12">
        <f t="shared" si="19"/>
        <v>0</v>
      </c>
      <c r="H82" s="12">
        <f t="shared" si="20"/>
        <v>1</v>
      </c>
      <c r="I82" s="12">
        <f t="shared" si="25"/>
        <v>0</v>
      </c>
      <c r="J82" s="12">
        <f t="shared" si="22"/>
        <v>0</v>
      </c>
      <c r="K82" s="12">
        <f t="shared" si="23"/>
        <v>0</v>
      </c>
      <c r="L82" s="12">
        <f t="shared" si="24"/>
        <v>1</v>
      </c>
      <c r="M82" s="13">
        <f t="shared" si="21"/>
        <v>1</v>
      </c>
      <c r="N82" s="14" t="s">
        <v>15</v>
      </c>
    </row>
    <row r="83" spans="1:14" x14ac:dyDescent="0.2">
      <c r="A83" s="9">
        <v>43798.984959872701</v>
      </c>
      <c r="B83" s="10" t="s">
        <v>114</v>
      </c>
      <c r="C83" s="11" t="s">
        <v>24</v>
      </c>
      <c r="D83" s="11" t="s">
        <v>14</v>
      </c>
      <c r="E83" s="12">
        <f t="shared" si="17"/>
        <v>0</v>
      </c>
      <c r="F83" s="12">
        <f t="shared" si="18"/>
        <v>0</v>
      </c>
      <c r="G83" s="12">
        <f t="shared" si="19"/>
        <v>0</v>
      </c>
      <c r="H83" s="12">
        <f t="shared" si="20"/>
        <v>1</v>
      </c>
      <c r="I83" s="12">
        <f t="shared" si="25"/>
        <v>0</v>
      </c>
      <c r="J83" s="12">
        <f t="shared" si="22"/>
        <v>0</v>
      </c>
      <c r="K83" s="12">
        <f t="shared" si="23"/>
        <v>0</v>
      </c>
      <c r="L83" s="12">
        <f t="shared" si="24"/>
        <v>1</v>
      </c>
      <c r="M83" s="13">
        <f t="shared" si="21"/>
        <v>1</v>
      </c>
      <c r="N83" s="14" t="s">
        <v>15</v>
      </c>
    </row>
    <row r="84" spans="1:14" x14ac:dyDescent="0.2">
      <c r="A84" s="9">
        <v>43794.874082222203</v>
      </c>
      <c r="B84" s="10" t="s">
        <v>115</v>
      </c>
      <c r="C84" s="11" t="s">
        <v>13</v>
      </c>
      <c r="D84" s="11" t="s">
        <v>14</v>
      </c>
      <c r="E84" s="12">
        <f t="shared" si="17"/>
        <v>0</v>
      </c>
      <c r="F84" s="12">
        <f t="shared" si="18"/>
        <v>0</v>
      </c>
      <c r="G84" s="12">
        <f t="shared" si="19"/>
        <v>0</v>
      </c>
      <c r="H84" s="12">
        <f t="shared" si="20"/>
        <v>1</v>
      </c>
      <c r="I84" s="12">
        <f t="shared" si="25"/>
        <v>0</v>
      </c>
      <c r="J84" s="12">
        <f t="shared" si="22"/>
        <v>0</v>
      </c>
      <c r="K84" s="12">
        <f t="shared" si="23"/>
        <v>0</v>
      </c>
      <c r="L84" s="12">
        <f t="shared" si="24"/>
        <v>1</v>
      </c>
      <c r="M84" s="13">
        <f t="shared" si="21"/>
        <v>1</v>
      </c>
      <c r="N84" s="14" t="s">
        <v>15</v>
      </c>
    </row>
    <row r="85" spans="1:14" x14ac:dyDescent="0.2">
      <c r="A85" s="9">
        <v>43788.974441655097</v>
      </c>
      <c r="B85" s="10" t="s">
        <v>116</v>
      </c>
      <c r="C85" s="11" t="s">
        <v>26</v>
      </c>
      <c r="D85" s="11" t="s">
        <v>14</v>
      </c>
      <c r="E85" s="12">
        <f t="shared" si="17"/>
        <v>0</v>
      </c>
      <c r="F85" s="12">
        <f t="shared" si="18"/>
        <v>0</v>
      </c>
      <c r="G85" s="12">
        <f t="shared" si="19"/>
        <v>0</v>
      </c>
      <c r="H85" s="12">
        <f t="shared" si="20"/>
        <v>1</v>
      </c>
      <c r="I85" s="12">
        <f t="shared" si="25"/>
        <v>0</v>
      </c>
      <c r="J85" s="12">
        <f t="shared" si="22"/>
        <v>0</v>
      </c>
      <c r="K85" s="12">
        <f t="shared" si="23"/>
        <v>0</v>
      </c>
      <c r="L85" s="12">
        <f t="shared" si="24"/>
        <v>1</v>
      </c>
      <c r="M85" s="13">
        <f t="shared" si="21"/>
        <v>1</v>
      </c>
      <c r="N85" s="14" t="s">
        <v>15</v>
      </c>
    </row>
    <row r="86" spans="1:14" x14ac:dyDescent="0.2">
      <c r="A86" s="9">
        <v>43789.782283148103</v>
      </c>
      <c r="B86" s="10" t="s">
        <v>117</v>
      </c>
      <c r="C86" s="11" t="s">
        <v>47</v>
      </c>
      <c r="D86" s="11" t="s">
        <v>14</v>
      </c>
      <c r="E86" s="12">
        <f t="shared" si="17"/>
        <v>0</v>
      </c>
      <c r="F86" s="12">
        <f t="shared" si="18"/>
        <v>0</v>
      </c>
      <c r="G86" s="12">
        <f t="shared" si="19"/>
        <v>0</v>
      </c>
      <c r="H86" s="12">
        <f t="shared" si="20"/>
        <v>1</v>
      </c>
      <c r="I86" s="12">
        <f t="shared" si="25"/>
        <v>0</v>
      </c>
      <c r="J86" s="12">
        <f t="shared" si="22"/>
        <v>0</v>
      </c>
      <c r="K86" s="12">
        <f t="shared" si="23"/>
        <v>0</v>
      </c>
      <c r="L86" s="12">
        <f t="shared" si="24"/>
        <v>1</v>
      </c>
      <c r="M86" s="13">
        <f t="shared" si="21"/>
        <v>1</v>
      </c>
      <c r="N86" s="14" t="s">
        <v>15</v>
      </c>
    </row>
    <row r="87" spans="1:14" x14ac:dyDescent="0.2">
      <c r="A87" s="9">
        <v>43787.769988460699</v>
      </c>
      <c r="B87" s="10" t="s">
        <v>118</v>
      </c>
      <c r="C87" s="11" t="s">
        <v>49</v>
      </c>
      <c r="D87" s="11" t="s">
        <v>14</v>
      </c>
      <c r="E87" s="12">
        <f t="shared" si="17"/>
        <v>0</v>
      </c>
      <c r="F87" s="12">
        <f t="shared" si="18"/>
        <v>0</v>
      </c>
      <c r="G87" s="12">
        <f t="shared" si="19"/>
        <v>0</v>
      </c>
      <c r="H87" s="12">
        <f t="shared" si="20"/>
        <v>1</v>
      </c>
      <c r="I87" s="12">
        <f t="shared" si="25"/>
        <v>0</v>
      </c>
      <c r="J87" s="12">
        <f t="shared" si="22"/>
        <v>0</v>
      </c>
      <c r="K87" s="12">
        <f t="shared" si="23"/>
        <v>0</v>
      </c>
      <c r="L87" s="12">
        <f t="shared" si="24"/>
        <v>1</v>
      </c>
      <c r="M87" s="13">
        <f t="shared" si="21"/>
        <v>1</v>
      </c>
      <c r="N87" s="14" t="s">
        <v>15</v>
      </c>
    </row>
    <row r="88" spans="1:14" x14ac:dyDescent="0.2">
      <c r="A88" s="9">
        <v>43790.383792534703</v>
      </c>
      <c r="B88" s="10" t="s">
        <v>119</v>
      </c>
      <c r="C88" s="11" t="s">
        <v>18</v>
      </c>
      <c r="D88" s="11" t="s">
        <v>14</v>
      </c>
      <c r="E88" s="12">
        <f t="shared" si="17"/>
        <v>0</v>
      </c>
      <c r="F88" s="12">
        <f t="shared" si="18"/>
        <v>0</v>
      </c>
      <c r="G88" s="12">
        <f t="shared" si="19"/>
        <v>0</v>
      </c>
      <c r="H88" s="12">
        <f t="shared" si="20"/>
        <v>1</v>
      </c>
      <c r="I88" s="12">
        <f t="shared" si="25"/>
        <v>0</v>
      </c>
      <c r="J88" s="12">
        <f t="shared" si="22"/>
        <v>0</v>
      </c>
      <c r="K88" s="12">
        <f t="shared" si="23"/>
        <v>0</v>
      </c>
      <c r="L88" s="12">
        <f t="shared" si="24"/>
        <v>1</v>
      </c>
      <c r="M88" s="13">
        <f t="shared" si="21"/>
        <v>1</v>
      </c>
      <c r="N88" s="14" t="s">
        <v>15</v>
      </c>
    </row>
    <row r="89" spans="1:14" x14ac:dyDescent="0.2">
      <c r="A89" s="9">
        <v>43788.2783317824</v>
      </c>
      <c r="B89" s="10" t="s">
        <v>120</v>
      </c>
      <c r="C89" s="11" t="s">
        <v>49</v>
      </c>
      <c r="D89" s="11" t="s">
        <v>14</v>
      </c>
      <c r="E89" s="12">
        <f t="shared" si="17"/>
        <v>0</v>
      </c>
      <c r="F89" s="12">
        <f t="shared" si="18"/>
        <v>0</v>
      </c>
      <c r="G89" s="12">
        <f t="shared" si="19"/>
        <v>0</v>
      </c>
      <c r="H89" s="12">
        <f t="shared" si="20"/>
        <v>1</v>
      </c>
      <c r="I89" s="12">
        <f t="shared" si="25"/>
        <v>0</v>
      </c>
      <c r="J89" s="12">
        <f t="shared" si="22"/>
        <v>0</v>
      </c>
      <c r="K89" s="12">
        <f t="shared" si="23"/>
        <v>0</v>
      </c>
      <c r="L89" s="12">
        <f t="shared" si="24"/>
        <v>1</v>
      </c>
      <c r="M89" s="13">
        <f t="shared" si="21"/>
        <v>1</v>
      </c>
      <c r="N89" s="14" t="s">
        <v>15</v>
      </c>
    </row>
    <row r="90" spans="1:14" x14ac:dyDescent="0.2">
      <c r="A90" s="9">
        <v>43808.759875289397</v>
      </c>
      <c r="B90" s="10" t="s">
        <v>121</v>
      </c>
      <c r="C90" s="11" t="s">
        <v>29</v>
      </c>
      <c r="D90" s="11" t="s">
        <v>16</v>
      </c>
      <c r="E90" s="12">
        <f t="shared" si="17"/>
        <v>1</v>
      </c>
      <c r="F90" s="12">
        <f t="shared" si="18"/>
        <v>0</v>
      </c>
      <c r="G90" s="12">
        <f t="shared" si="19"/>
        <v>0</v>
      </c>
      <c r="H90" s="12">
        <f t="shared" si="20"/>
        <v>0</v>
      </c>
      <c r="I90" s="12">
        <f t="shared" si="25"/>
        <v>4</v>
      </c>
      <c r="J90" s="12">
        <f t="shared" si="22"/>
        <v>0</v>
      </c>
      <c r="K90" s="12">
        <f t="shared" si="23"/>
        <v>0</v>
      </c>
      <c r="L90" s="12">
        <f t="shared" si="24"/>
        <v>0</v>
      </c>
      <c r="M90" s="13">
        <f t="shared" si="21"/>
        <v>4</v>
      </c>
      <c r="N90" s="14" t="s">
        <v>21</v>
      </c>
    </row>
    <row r="91" spans="1:14" x14ac:dyDescent="0.2">
      <c r="A91" s="9">
        <v>43787.899292534697</v>
      </c>
      <c r="B91" s="10" t="s">
        <v>122</v>
      </c>
      <c r="C91" s="11" t="s">
        <v>81</v>
      </c>
      <c r="D91" s="11" t="s">
        <v>16</v>
      </c>
      <c r="E91" s="12">
        <f t="shared" si="17"/>
        <v>1</v>
      </c>
      <c r="F91" s="12">
        <f t="shared" si="18"/>
        <v>0</v>
      </c>
      <c r="G91" s="12">
        <f t="shared" si="19"/>
        <v>0</v>
      </c>
      <c r="H91" s="12">
        <f t="shared" si="20"/>
        <v>0</v>
      </c>
      <c r="I91" s="12">
        <f t="shared" si="25"/>
        <v>4</v>
      </c>
      <c r="J91" s="12">
        <f t="shared" si="22"/>
        <v>0</v>
      </c>
      <c r="K91" s="12">
        <f t="shared" si="23"/>
        <v>0</v>
      </c>
      <c r="L91" s="12">
        <f t="shared" si="24"/>
        <v>0</v>
      </c>
      <c r="M91" s="13">
        <f t="shared" si="21"/>
        <v>4</v>
      </c>
      <c r="N91" s="14" t="s">
        <v>21</v>
      </c>
    </row>
    <row r="92" spans="1:14" x14ac:dyDescent="0.2">
      <c r="A92" s="9">
        <v>43788.8710957523</v>
      </c>
      <c r="B92" s="10" t="s">
        <v>123</v>
      </c>
      <c r="C92" s="11" t="s">
        <v>26</v>
      </c>
      <c r="D92" s="11" t="s">
        <v>16</v>
      </c>
      <c r="E92" s="12">
        <f t="shared" si="17"/>
        <v>1</v>
      </c>
      <c r="F92" s="12">
        <f t="shared" si="18"/>
        <v>0</v>
      </c>
      <c r="G92" s="12">
        <f t="shared" si="19"/>
        <v>0</v>
      </c>
      <c r="H92" s="12">
        <f t="shared" si="20"/>
        <v>0</v>
      </c>
      <c r="I92" s="12">
        <f t="shared" si="25"/>
        <v>4</v>
      </c>
      <c r="J92" s="12">
        <f t="shared" si="22"/>
        <v>0</v>
      </c>
      <c r="K92" s="12">
        <f t="shared" si="23"/>
        <v>0</v>
      </c>
      <c r="L92" s="12">
        <f t="shared" si="24"/>
        <v>0</v>
      </c>
      <c r="M92" s="13">
        <f t="shared" si="21"/>
        <v>4</v>
      </c>
      <c r="N92" s="14" t="s">
        <v>21</v>
      </c>
    </row>
    <row r="93" spans="1:14" x14ac:dyDescent="0.2">
      <c r="A93" s="9">
        <v>43787.811426655098</v>
      </c>
      <c r="B93" s="10" t="s">
        <v>124</v>
      </c>
      <c r="C93" s="11" t="s">
        <v>81</v>
      </c>
      <c r="D93" s="11" t="s">
        <v>16</v>
      </c>
      <c r="E93" s="12">
        <f t="shared" si="17"/>
        <v>1</v>
      </c>
      <c r="F93" s="12">
        <f t="shared" si="18"/>
        <v>0</v>
      </c>
      <c r="G93" s="12">
        <f t="shared" si="19"/>
        <v>0</v>
      </c>
      <c r="H93" s="12">
        <f t="shared" si="20"/>
        <v>0</v>
      </c>
      <c r="I93" s="12">
        <f t="shared" si="25"/>
        <v>4</v>
      </c>
      <c r="J93" s="12">
        <f t="shared" si="22"/>
        <v>0</v>
      </c>
      <c r="K93" s="12">
        <f t="shared" si="23"/>
        <v>0</v>
      </c>
      <c r="L93" s="12">
        <f t="shared" si="24"/>
        <v>0</v>
      </c>
      <c r="M93" s="13">
        <f t="shared" si="21"/>
        <v>4</v>
      </c>
      <c r="N93" s="14" t="s">
        <v>21</v>
      </c>
    </row>
    <row r="94" spans="1:14" x14ac:dyDescent="0.2">
      <c r="A94" s="9">
        <v>43791.495944976901</v>
      </c>
      <c r="B94" s="10" t="s">
        <v>125</v>
      </c>
      <c r="C94" s="11" t="s">
        <v>18</v>
      </c>
      <c r="D94" s="11" t="s">
        <v>16</v>
      </c>
      <c r="E94" s="12">
        <f t="shared" si="17"/>
        <v>1</v>
      </c>
      <c r="F94" s="12">
        <f t="shared" si="18"/>
        <v>0</v>
      </c>
      <c r="G94" s="12">
        <f t="shared" si="19"/>
        <v>0</v>
      </c>
      <c r="H94" s="12">
        <f t="shared" si="20"/>
        <v>0</v>
      </c>
      <c r="I94" s="12">
        <f t="shared" si="25"/>
        <v>4</v>
      </c>
      <c r="J94" s="12">
        <f t="shared" si="22"/>
        <v>0</v>
      </c>
      <c r="K94" s="12">
        <f t="shared" si="23"/>
        <v>0</v>
      </c>
      <c r="L94" s="12">
        <f t="shared" si="24"/>
        <v>0</v>
      </c>
      <c r="M94" s="13">
        <f t="shared" si="21"/>
        <v>4</v>
      </c>
      <c r="N94" s="14" t="s">
        <v>21</v>
      </c>
    </row>
    <row r="95" spans="1:14" x14ac:dyDescent="0.2">
      <c r="A95" s="9">
        <v>43803.773229062499</v>
      </c>
      <c r="B95" s="10" t="s">
        <v>126</v>
      </c>
      <c r="C95" s="11" t="s">
        <v>39</v>
      </c>
      <c r="D95" s="11" t="s">
        <v>16</v>
      </c>
      <c r="E95" s="12">
        <f t="shared" si="17"/>
        <v>1</v>
      </c>
      <c r="F95" s="12">
        <f t="shared" si="18"/>
        <v>0</v>
      </c>
      <c r="G95" s="12">
        <f t="shared" si="19"/>
        <v>0</v>
      </c>
      <c r="H95" s="12">
        <f t="shared" si="20"/>
        <v>0</v>
      </c>
      <c r="I95" s="12">
        <f t="shared" si="25"/>
        <v>4</v>
      </c>
      <c r="J95" s="12">
        <f t="shared" si="22"/>
        <v>0</v>
      </c>
      <c r="K95" s="12">
        <f t="shared" si="23"/>
        <v>0</v>
      </c>
      <c r="L95" s="12">
        <f t="shared" si="24"/>
        <v>0</v>
      </c>
      <c r="M95" s="13">
        <f t="shared" si="21"/>
        <v>4</v>
      </c>
      <c r="N95" s="14" t="s">
        <v>21</v>
      </c>
    </row>
    <row r="96" spans="1:14" x14ac:dyDescent="0.2">
      <c r="A96" s="9">
        <v>43788.952373819397</v>
      </c>
      <c r="B96" s="10" t="s">
        <v>127</v>
      </c>
      <c r="C96" s="11" t="s">
        <v>26</v>
      </c>
      <c r="D96" s="11" t="s">
        <v>19</v>
      </c>
      <c r="E96" s="12">
        <f t="shared" si="17"/>
        <v>0</v>
      </c>
      <c r="F96" s="12">
        <f t="shared" si="18"/>
        <v>1</v>
      </c>
      <c r="G96" s="12">
        <f t="shared" si="19"/>
        <v>0</v>
      </c>
      <c r="H96" s="12">
        <f t="shared" si="20"/>
        <v>0</v>
      </c>
      <c r="I96" s="12">
        <f t="shared" si="25"/>
        <v>0</v>
      </c>
      <c r="J96" s="12">
        <f t="shared" si="22"/>
        <v>3</v>
      </c>
      <c r="K96" s="12">
        <f t="shared" si="23"/>
        <v>0</v>
      </c>
      <c r="L96" s="12">
        <f t="shared" si="24"/>
        <v>0</v>
      </c>
      <c r="M96" s="13">
        <f t="shared" si="21"/>
        <v>3</v>
      </c>
      <c r="N96" s="14" t="s">
        <v>33</v>
      </c>
    </row>
    <row r="97" spans="1:14" x14ac:dyDescent="0.2">
      <c r="A97" s="9">
        <v>43787.918343356498</v>
      </c>
      <c r="B97" s="10" t="s">
        <v>128</v>
      </c>
      <c r="C97" s="11" t="s">
        <v>81</v>
      </c>
      <c r="D97" s="11" t="s">
        <v>22</v>
      </c>
      <c r="E97" s="12">
        <f t="shared" si="17"/>
        <v>0</v>
      </c>
      <c r="F97" s="12">
        <f t="shared" si="18"/>
        <v>0</v>
      </c>
      <c r="G97" s="12">
        <f t="shared" si="19"/>
        <v>1</v>
      </c>
      <c r="H97" s="12">
        <f t="shared" si="20"/>
        <v>0</v>
      </c>
      <c r="I97" s="12">
        <f t="shared" si="25"/>
        <v>0</v>
      </c>
      <c r="J97" s="12">
        <f t="shared" si="22"/>
        <v>0</v>
      </c>
      <c r="K97" s="12">
        <f t="shared" si="23"/>
        <v>2</v>
      </c>
      <c r="L97" s="12">
        <f t="shared" si="24"/>
        <v>0</v>
      </c>
      <c r="M97" s="13">
        <f t="shared" si="21"/>
        <v>2</v>
      </c>
      <c r="N97" s="14" t="s">
        <v>15</v>
      </c>
    </row>
    <row r="98" spans="1:14" x14ac:dyDescent="0.2">
      <c r="A98" s="9">
        <v>43840.769814074098</v>
      </c>
      <c r="B98" s="10" t="s">
        <v>129</v>
      </c>
      <c r="C98" s="11" t="s">
        <v>24</v>
      </c>
      <c r="D98" s="11" t="s">
        <v>16</v>
      </c>
      <c r="E98" s="12">
        <f t="shared" ref="E98:E129" si="26">COUNTIF(D98,"A")</f>
        <v>1</v>
      </c>
      <c r="F98" s="12">
        <f t="shared" ref="F98:F126" si="27">COUNTIF(D98,"B")</f>
        <v>0</v>
      </c>
      <c r="G98" s="12">
        <f t="shared" ref="G98:G126" si="28">COUNTIF(D98,"C")</f>
        <v>0</v>
      </c>
      <c r="H98" s="12">
        <f t="shared" ref="H98:H126" si="29">COUNTIF(D98,"D")</f>
        <v>0</v>
      </c>
      <c r="I98" s="12">
        <f t="shared" si="25"/>
        <v>4</v>
      </c>
      <c r="J98" s="12">
        <f t="shared" si="22"/>
        <v>0</v>
      </c>
      <c r="K98" s="12">
        <f t="shared" si="23"/>
        <v>0</v>
      </c>
      <c r="L98" s="12">
        <f t="shared" si="24"/>
        <v>0</v>
      </c>
      <c r="M98" s="13">
        <f t="shared" si="21"/>
        <v>4</v>
      </c>
      <c r="N98" s="14" t="s">
        <v>21</v>
      </c>
    </row>
    <row r="99" spans="1:14" x14ac:dyDescent="0.2">
      <c r="A99" s="9">
        <v>43803.468946469897</v>
      </c>
      <c r="B99" s="10" t="s">
        <v>130</v>
      </c>
      <c r="C99" s="11" t="s">
        <v>78</v>
      </c>
      <c r="D99" s="11" t="s">
        <v>14</v>
      </c>
      <c r="E99" s="12">
        <f t="shared" si="26"/>
        <v>0</v>
      </c>
      <c r="F99" s="12">
        <f t="shared" si="27"/>
        <v>0</v>
      </c>
      <c r="G99" s="12">
        <f t="shared" si="28"/>
        <v>0</v>
      </c>
      <c r="H99" s="12">
        <f t="shared" si="29"/>
        <v>1</v>
      </c>
      <c r="I99" s="12">
        <f t="shared" si="25"/>
        <v>0</v>
      </c>
      <c r="J99" s="12">
        <f t="shared" si="22"/>
        <v>0</v>
      </c>
      <c r="K99" s="12">
        <f t="shared" si="23"/>
        <v>0</v>
      </c>
      <c r="L99" s="12">
        <f t="shared" si="24"/>
        <v>1</v>
      </c>
      <c r="M99" s="13">
        <f t="shared" si="21"/>
        <v>1</v>
      </c>
      <c r="N99" s="14" t="s">
        <v>15</v>
      </c>
    </row>
    <row r="100" spans="1:14" x14ac:dyDescent="0.2">
      <c r="A100" s="9">
        <v>43792.603022499999</v>
      </c>
      <c r="B100" s="10" t="s">
        <v>131</v>
      </c>
      <c r="C100" s="11" t="s">
        <v>24</v>
      </c>
      <c r="D100" s="11" t="s">
        <v>14</v>
      </c>
      <c r="E100" s="12">
        <f t="shared" si="26"/>
        <v>0</v>
      </c>
      <c r="F100" s="12">
        <f t="shared" si="27"/>
        <v>0</v>
      </c>
      <c r="G100" s="12">
        <f t="shared" si="28"/>
        <v>0</v>
      </c>
      <c r="H100" s="12">
        <f t="shared" si="29"/>
        <v>1</v>
      </c>
      <c r="I100" s="12">
        <f t="shared" si="25"/>
        <v>0</v>
      </c>
      <c r="J100" s="12">
        <f t="shared" si="22"/>
        <v>0</v>
      </c>
      <c r="K100" s="12">
        <f t="shared" si="23"/>
        <v>0</v>
      </c>
      <c r="L100" s="12">
        <f t="shared" si="24"/>
        <v>1</v>
      </c>
      <c r="M100" s="13">
        <f t="shared" si="21"/>
        <v>1</v>
      </c>
      <c r="N100" s="14" t="s">
        <v>15</v>
      </c>
    </row>
    <row r="101" spans="1:14" x14ac:dyDescent="0.2">
      <c r="A101" s="9">
        <v>43791.6897285417</v>
      </c>
      <c r="B101" s="10" t="s">
        <v>132</v>
      </c>
      <c r="C101" s="11" t="s">
        <v>24</v>
      </c>
      <c r="D101" s="11" t="s">
        <v>16</v>
      </c>
      <c r="E101" s="12">
        <f t="shared" si="26"/>
        <v>1</v>
      </c>
      <c r="F101" s="12">
        <f t="shared" si="27"/>
        <v>0</v>
      </c>
      <c r="G101" s="12">
        <f t="shared" si="28"/>
        <v>0</v>
      </c>
      <c r="H101" s="12">
        <f t="shared" si="29"/>
        <v>0</v>
      </c>
      <c r="I101" s="12">
        <f t="shared" si="25"/>
        <v>4</v>
      </c>
      <c r="J101" s="12">
        <f t="shared" si="22"/>
        <v>0</v>
      </c>
      <c r="K101" s="12">
        <f t="shared" si="23"/>
        <v>0</v>
      </c>
      <c r="L101" s="12">
        <f t="shared" si="24"/>
        <v>0</v>
      </c>
      <c r="M101" s="13">
        <f t="shared" si="21"/>
        <v>4</v>
      </c>
      <c r="N101" s="14" t="s">
        <v>21</v>
      </c>
    </row>
    <row r="102" spans="1:14" x14ac:dyDescent="0.2">
      <c r="A102" s="9">
        <v>43791.417676377299</v>
      </c>
      <c r="B102" s="10" t="s">
        <v>133</v>
      </c>
      <c r="C102" s="11" t="s">
        <v>24</v>
      </c>
      <c r="D102" s="11" t="s">
        <v>16</v>
      </c>
      <c r="E102" s="12">
        <f t="shared" si="26"/>
        <v>1</v>
      </c>
      <c r="F102" s="12">
        <f t="shared" si="27"/>
        <v>0</v>
      </c>
      <c r="G102" s="12">
        <f t="shared" si="28"/>
        <v>0</v>
      </c>
      <c r="H102" s="12">
        <f t="shared" si="29"/>
        <v>0</v>
      </c>
      <c r="I102" s="12">
        <f t="shared" si="25"/>
        <v>4</v>
      </c>
      <c r="J102" s="12">
        <f t="shared" si="22"/>
        <v>0</v>
      </c>
      <c r="K102" s="12">
        <f t="shared" si="23"/>
        <v>0</v>
      </c>
      <c r="L102" s="12">
        <f t="shared" si="24"/>
        <v>0</v>
      </c>
      <c r="M102" s="13">
        <f t="shared" si="21"/>
        <v>4</v>
      </c>
      <c r="N102" s="14" t="s">
        <v>21</v>
      </c>
    </row>
    <row r="103" spans="1:14" x14ac:dyDescent="0.2">
      <c r="A103" s="9">
        <v>43791.721733067097</v>
      </c>
      <c r="B103" s="10" t="s">
        <v>134</v>
      </c>
      <c r="C103" s="11" t="s">
        <v>24</v>
      </c>
      <c r="D103" s="11" t="s">
        <v>16</v>
      </c>
      <c r="E103" s="12">
        <f t="shared" si="26"/>
        <v>1</v>
      </c>
      <c r="F103" s="12">
        <f t="shared" si="27"/>
        <v>0</v>
      </c>
      <c r="G103" s="12">
        <f t="shared" si="28"/>
        <v>0</v>
      </c>
      <c r="H103" s="12">
        <f t="shared" si="29"/>
        <v>0</v>
      </c>
      <c r="I103" s="12">
        <f t="shared" si="25"/>
        <v>4</v>
      </c>
      <c r="J103" s="12">
        <f t="shared" si="22"/>
        <v>0</v>
      </c>
      <c r="K103" s="12">
        <f t="shared" si="23"/>
        <v>0</v>
      </c>
      <c r="L103" s="12">
        <f t="shared" si="24"/>
        <v>0</v>
      </c>
      <c r="M103" s="13">
        <f t="shared" si="21"/>
        <v>4</v>
      </c>
      <c r="N103" s="14" t="s">
        <v>21</v>
      </c>
    </row>
    <row r="104" spans="1:14" x14ac:dyDescent="0.2">
      <c r="A104" s="9">
        <v>43787.865247083297</v>
      </c>
      <c r="B104" s="10" t="s">
        <v>135</v>
      </c>
      <c r="C104" s="11" t="s">
        <v>26</v>
      </c>
      <c r="D104" s="11" t="s">
        <v>22</v>
      </c>
      <c r="E104" s="12">
        <f t="shared" si="26"/>
        <v>0</v>
      </c>
      <c r="F104" s="12">
        <f t="shared" si="27"/>
        <v>0</v>
      </c>
      <c r="G104" s="12">
        <f t="shared" si="28"/>
        <v>1</v>
      </c>
      <c r="H104" s="12">
        <f t="shared" si="29"/>
        <v>0</v>
      </c>
      <c r="I104" s="12">
        <f t="shared" si="25"/>
        <v>0</v>
      </c>
      <c r="J104" s="12">
        <f t="shared" si="22"/>
        <v>0</v>
      </c>
      <c r="K104" s="12">
        <f t="shared" si="23"/>
        <v>2</v>
      </c>
      <c r="L104" s="12">
        <f t="shared" si="24"/>
        <v>0</v>
      </c>
      <c r="M104" s="13">
        <f t="shared" si="21"/>
        <v>2</v>
      </c>
      <c r="N104" s="14" t="s">
        <v>15</v>
      </c>
    </row>
    <row r="105" spans="1:14" x14ac:dyDescent="0.2">
      <c r="A105" s="9">
        <v>43789.706844849497</v>
      </c>
      <c r="B105" s="10" t="s">
        <v>136</v>
      </c>
      <c r="C105" s="11" t="s">
        <v>26</v>
      </c>
      <c r="D105" s="11" t="s">
        <v>16</v>
      </c>
      <c r="E105" s="12">
        <f t="shared" si="26"/>
        <v>1</v>
      </c>
      <c r="F105" s="12">
        <f t="shared" si="27"/>
        <v>0</v>
      </c>
      <c r="G105" s="12">
        <f t="shared" si="28"/>
        <v>0</v>
      </c>
      <c r="H105" s="12">
        <f t="shared" si="29"/>
        <v>0</v>
      </c>
      <c r="I105" s="12">
        <f t="shared" si="25"/>
        <v>4</v>
      </c>
      <c r="J105" s="12">
        <f t="shared" si="22"/>
        <v>0</v>
      </c>
      <c r="K105" s="12">
        <f t="shared" si="23"/>
        <v>0</v>
      </c>
      <c r="L105" s="12">
        <f t="shared" si="24"/>
        <v>0</v>
      </c>
      <c r="M105" s="13">
        <f t="shared" si="21"/>
        <v>4</v>
      </c>
      <c r="N105" s="14" t="s">
        <v>21</v>
      </c>
    </row>
    <row r="106" spans="1:14" x14ac:dyDescent="0.2">
      <c r="A106" s="9">
        <v>43789.715415173603</v>
      </c>
      <c r="B106" s="10" t="s">
        <v>137</v>
      </c>
      <c r="C106" s="11" t="s">
        <v>39</v>
      </c>
      <c r="D106" s="11" t="s">
        <v>16</v>
      </c>
      <c r="E106" s="12">
        <f t="shared" si="26"/>
        <v>1</v>
      </c>
      <c r="F106" s="12">
        <f t="shared" si="27"/>
        <v>0</v>
      </c>
      <c r="G106" s="12">
        <f t="shared" si="28"/>
        <v>0</v>
      </c>
      <c r="H106" s="12">
        <f t="shared" si="29"/>
        <v>0</v>
      </c>
      <c r="I106" s="12">
        <f t="shared" si="25"/>
        <v>4</v>
      </c>
      <c r="J106" s="12">
        <f t="shared" si="22"/>
        <v>0</v>
      </c>
      <c r="K106" s="12">
        <f t="shared" si="23"/>
        <v>0</v>
      </c>
      <c r="L106" s="12">
        <f t="shared" si="24"/>
        <v>0</v>
      </c>
      <c r="M106" s="13">
        <f t="shared" si="21"/>
        <v>4</v>
      </c>
      <c r="N106" s="14" t="s">
        <v>21</v>
      </c>
    </row>
    <row r="107" spans="1:14" x14ac:dyDescent="0.2">
      <c r="A107" s="9">
        <v>43787.772607152801</v>
      </c>
      <c r="B107" s="10" t="s">
        <v>138</v>
      </c>
      <c r="C107" s="11" t="s">
        <v>81</v>
      </c>
      <c r="D107" s="11" t="s">
        <v>16</v>
      </c>
      <c r="E107" s="12">
        <f t="shared" si="26"/>
        <v>1</v>
      </c>
      <c r="F107" s="12">
        <f t="shared" si="27"/>
        <v>0</v>
      </c>
      <c r="G107" s="12">
        <f t="shared" si="28"/>
        <v>0</v>
      </c>
      <c r="H107" s="12">
        <f t="shared" si="29"/>
        <v>0</v>
      </c>
      <c r="I107" s="12">
        <f t="shared" si="25"/>
        <v>4</v>
      </c>
      <c r="J107" s="12">
        <f t="shared" si="22"/>
        <v>0</v>
      </c>
      <c r="K107" s="12">
        <f t="shared" si="23"/>
        <v>0</v>
      </c>
      <c r="L107" s="12">
        <f t="shared" si="24"/>
        <v>0</v>
      </c>
      <c r="M107" s="13">
        <f t="shared" si="21"/>
        <v>4</v>
      </c>
      <c r="N107" s="14" t="s">
        <v>21</v>
      </c>
    </row>
    <row r="108" spans="1:14" x14ac:dyDescent="0.2">
      <c r="A108" s="9">
        <v>43811.715304710597</v>
      </c>
      <c r="B108" s="10" t="s">
        <v>139</v>
      </c>
      <c r="C108" s="11" t="s">
        <v>39</v>
      </c>
      <c r="D108" s="11" t="s">
        <v>14</v>
      </c>
      <c r="E108" s="12">
        <f t="shared" si="26"/>
        <v>0</v>
      </c>
      <c r="F108" s="12">
        <f t="shared" si="27"/>
        <v>0</v>
      </c>
      <c r="G108" s="12">
        <f t="shared" si="28"/>
        <v>0</v>
      </c>
      <c r="H108" s="12">
        <f t="shared" si="29"/>
        <v>1</v>
      </c>
      <c r="I108" s="12">
        <f t="shared" si="25"/>
        <v>0</v>
      </c>
      <c r="J108" s="12">
        <f t="shared" si="22"/>
        <v>0</v>
      </c>
      <c r="K108" s="12">
        <f t="shared" si="23"/>
        <v>0</v>
      </c>
      <c r="L108" s="12">
        <f t="shared" si="24"/>
        <v>1</v>
      </c>
      <c r="M108" s="13">
        <f t="shared" si="21"/>
        <v>1</v>
      </c>
      <c r="N108" s="14" t="s">
        <v>15</v>
      </c>
    </row>
    <row r="109" spans="1:14" x14ac:dyDescent="0.2">
      <c r="A109" s="9">
        <v>43811.715518819503</v>
      </c>
      <c r="B109" s="10" t="s">
        <v>139</v>
      </c>
      <c r="C109" s="11" t="s">
        <v>39</v>
      </c>
      <c r="D109" s="11" t="s">
        <v>14</v>
      </c>
      <c r="E109" s="12">
        <f t="shared" si="26"/>
        <v>0</v>
      </c>
      <c r="F109" s="12">
        <f t="shared" si="27"/>
        <v>0</v>
      </c>
      <c r="G109" s="12">
        <f t="shared" si="28"/>
        <v>0</v>
      </c>
      <c r="H109" s="12">
        <f t="shared" si="29"/>
        <v>1</v>
      </c>
      <c r="I109" s="12">
        <f t="shared" si="25"/>
        <v>0</v>
      </c>
      <c r="J109" s="12">
        <f t="shared" si="22"/>
        <v>0</v>
      </c>
      <c r="K109" s="12">
        <f t="shared" si="23"/>
        <v>0</v>
      </c>
      <c r="L109" s="12">
        <f t="shared" si="24"/>
        <v>1</v>
      </c>
      <c r="M109" s="13">
        <f t="shared" si="21"/>
        <v>1</v>
      </c>
      <c r="N109" s="14" t="s">
        <v>15</v>
      </c>
    </row>
    <row r="110" spans="1:14" x14ac:dyDescent="0.2">
      <c r="A110" s="9">
        <v>43787.769903877299</v>
      </c>
      <c r="B110" s="10" t="s">
        <v>140</v>
      </c>
      <c r="C110" s="11" t="s">
        <v>26</v>
      </c>
      <c r="D110" s="11" t="s">
        <v>16</v>
      </c>
      <c r="E110" s="12">
        <f t="shared" si="26"/>
        <v>1</v>
      </c>
      <c r="F110" s="12">
        <f t="shared" si="27"/>
        <v>0</v>
      </c>
      <c r="G110" s="12">
        <f t="shared" si="28"/>
        <v>0</v>
      </c>
      <c r="H110" s="12">
        <f t="shared" si="29"/>
        <v>0</v>
      </c>
      <c r="I110" s="12">
        <f t="shared" si="25"/>
        <v>4</v>
      </c>
      <c r="J110" s="12">
        <f t="shared" si="22"/>
        <v>0</v>
      </c>
      <c r="K110" s="12">
        <f t="shared" si="23"/>
        <v>0</v>
      </c>
      <c r="L110" s="12">
        <f t="shared" si="24"/>
        <v>0</v>
      </c>
      <c r="M110" s="13">
        <f t="shared" si="21"/>
        <v>4</v>
      </c>
      <c r="N110" s="14" t="s">
        <v>21</v>
      </c>
    </row>
    <row r="111" spans="1:14" x14ac:dyDescent="0.2">
      <c r="A111" s="9">
        <v>43801.596916713002</v>
      </c>
      <c r="B111" s="10" t="s">
        <v>141</v>
      </c>
      <c r="C111" s="11" t="s">
        <v>26</v>
      </c>
      <c r="D111" s="11" t="s">
        <v>14</v>
      </c>
      <c r="E111" s="12">
        <f t="shared" si="26"/>
        <v>0</v>
      </c>
      <c r="F111" s="12">
        <f t="shared" si="27"/>
        <v>0</v>
      </c>
      <c r="G111" s="12">
        <f t="shared" si="28"/>
        <v>0</v>
      </c>
      <c r="H111" s="12">
        <f t="shared" si="29"/>
        <v>1</v>
      </c>
      <c r="I111" s="12">
        <f t="shared" si="25"/>
        <v>0</v>
      </c>
      <c r="J111" s="12">
        <f t="shared" si="22"/>
        <v>0</v>
      </c>
      <c r="K111" s="12">
        <f t="shared" si="23"/>
        <v>0</v>
      </c>
      <c r="L111" s="12">
        <f t="shared" si="24"/>
        <v>1</v>
      </c>
      <c r="M111" s="13">
        <f t="shared" si="21"/>
        <v>1</v>
      </c>
      <c r="N111" s="14" t="s">
        <v>15</v>
      </c>
    </row>
    <row r="112" spans="1:14" x14ac:dyDescent="0.2">
      <c r="A112" s="9">
        <v>43784.670324780098</v>
      </c>
      <c r="B112" s="10" t="s">
        <v>142</v>
      </c>
      <c r="C112" s="11" t="s">
        <v>18</v>
      </c>
      <c r="D112" s="11" t="s">
        <v>14</v>
      </c>
      <c r="E112" s="12">
        <f t="shared" si="26"/>
        <v>0</v>
      </c>
      <c r="F112" s="12">
        <f t="shared" si="27"/>
        <v>0</v>
      </c>
      <c r="G112" s="12">
        <f t="shared" si="28"/>
        <v>0</v>
      </c>
      <c r="H112" s="12">
        <f t="shared" si="29"/>
        <v>1</v>
      </c>
      <c r="I112" s="12">
        <f t="shared" si="25"/>
        <v>0</v>
      </c>
      <c r="J112" s="12">
        <f t="shared" si="22"/>
        <v>0</v>
      </c>
      <c r="K112" s="12">
        <f t="shared" si="23"/>
        <v>0</v>
      </c>
      <c r="L112" s="12">
        <f t="shared" si="24"/>
        <v>1</v>
      </c>
      <c r="M112" s="13">
        <f t="shared" si="21"/>
        <v>1</v>
      </c>
      <c r="N112" s="14" t="s">
        <v>15</v>
      </c>
    </row>
    <row r="113" spans="1:14" x14ac:dyDescent="0.2">
      <c r="A113" s="9">
        <v>43793.896809953701</v>
      </c>
      <c r="B113" s="10" t="s">
        <v>143</v>
      </c>
      <c r="C113" s="11" t="s">
        <v>13</v>
      </c>
      <c r="D113" s="11" t="s">
        <v>14</v>
      </c>
      <c r="E113" s="12">
        <f t="shared" si="26"/>
        <v>0</v>
      </c>
      <c r="F113" s="12">
        <f t="shared" si="27"/>
        <v>0</v>
      </c>
      <c r="G113" s="12">
        <f t="shared" si="28"/>
        <v>0</v>
      </c>
      <c r="H113" s="12">
        <f t="shared" si="29"/>
        <v>1</v>
      </c>
      <c r="I113" s="12">
        <f t="shared" si="25"/>
        <v>0</v>
      </c>
      <c r="J113" s="12">
        <f t="shared" si="22"/>
        <v>0</v>
      </c>
      <c r="K113" s="12">
        <f t="shared" si="23"/>
        <v>0</v>
      </c>
      <c r="L113" s="12">
        <f t="shared" si="24"/>
        <v>1</v>
      </c>
      <c r="M113" s="13">
        <f t="shared" si="21"/>
        <v>1</v>
      </c>
      <c r="N113" s="14" t="s">
        <v>15</v>
      </c>
    </row>
    <row r="114" spans="1:14" x14ac:dyDescent="0.2">
      <c r="A114" s="9">
        <v>43790.794768969899</v>
      </c>
      <c r="B114" s="10" t="s">
        <v>144</v>
      </c>
      <c r="C114" s="11" t="s">
        <v>13</v>
      </c>
      <c r="D114" s="11" t="s">
        <v>14</v>
      </c>
      <c r="E114" s="12">
        <f t="shared" si="26"/>
        <v>0</v>
      </c>
      <c r="F114" s="12">
        <f t="shared" si="27"/>
        <v>0</v>
      </c>
      <c r="G114" s="12">
        <f t="shared" si="28"/>
        <v>0</v>
      </c>
      <c r="H114" s="12">
        <f t="shared" si="29"/>
        <v>1</v>
      </c>
      <c r="I114" s="12">
        <f t="shared" si="25"/>
        <v>0</v>
      </c>
      <c r="J114" s="12">
        <f t="shared" si="22"/>
        <v>0</v>
      </c>
      <c r="K114" s="12">
        <f t="shared" si="23"/>
        <v>0</v>
      </c>
      <c r="L114" s="12">
        <f t="shared" si="24"/>
        <v>1</v>
      </c>
      <c r="M114" s="13">
        <f t="shared" si="21"/>
        <v>1</v>
      </c>
      <c r="N114" s="14" t="s">
        <v>15</v>
      </c>
    </row>
    <row r="115" spans="1:14" x14ac:dyDescent="0.2">
      <c r="A115" s="9">
        <v>43789.931663865696</v>
      </c>
      <c r="B115" s="10" t="s">
        <v>145</v>
      </c>
      <c r="C115" s="11" t="s">
        <v>18</v>
      </c>
      <c r="D115" s="11" t="s">
        <v>14</v>
      </c>
      <c r="E115" s="12">
        <f t="shared" si="26"/>
        <v>0</v>
      </c>
      <c r="F115" s="12">
        <f t="shared" si="27"/>
        <v>0</v>
      </c>
      <c r="G115" s="12">
        <f t="shared" si="28"/>
        <v>0</v>
      </c>
      <c r="H115" s="12">
        <f t="shared" si="29"/>
        <v>1</v>
      </c>
      <c r="I115" s="12">
        <f t="shared" si="25"/>
        <v>0</v>
      </c>
      <c r="J115" s="12">
        <f t="shared" si="22"/>
        <v>0</v>
      </c>
      <c r="K115" s="12">
        <f t="shared" si="23"/>
        <v>0</v>
      </c>
      <c r="L115" s="12">
        <f t="shared" si="24"/>
        <v>1</v>
      </c>
      <c r="M115" s="13">
        <f t="shared" si="21"/>
        <v>1</v>
      </c>
      <c r="N115" s="14" t="s">
        <v>15</v>
      </c>
    </row>
    <row r="116" spans="1:14" x14ac:dyDescent="0.2">
      <c r="A116" s="9">
        <v>43804.887654247701</v>
      </c>
      <c r="B116" s="10" t="s">
        <v>146</v>
      </c>
      <c r="C116" s="11" t="s">
        <v>39</v>
      </c>
      <c r="D116" s="11" t="s">
        <v>16</v>
      </c>
      <c r="E116" s="12">
        <f t="shared" si="26"/>
        <v>1</v>
      </c>
      <c r="F116" s="12">
        <f t="shared" si="27"/>
        <v>0</v>
      </c>
      <c r="G116" s="12">
        <f t="shared" si="28"/>
        <v>0</v>
      </c>
      <c r="H116" s="12">
        <f t="shared" si="29"/>
        <v>0</v>
      </c>
      <c r="I116" s="12">
        <f t="shared" si="25"/>
        <v>4</v>
      </c>
      <c r="J116" s="12">
        <f t="shared" si="22"/>
        <v>0</v>
      </c>
      <c r="K116" s="12">
        <f t="shared" si="23"/>
        <v>0</v>
      </c>
      <c r="L116" s="12">
        <f t="shared" si="24"/>
        <v>0</v>
      </c>
      <c r="M116" s="13">
        <f t="shared" si="21"/>
        <v>4</v>
      </c>
      <c r="N116" s="14" t="s">
        <v>21</v>
      </c>
    </row>
    <row r="117" spans="1:14" x14ac:dyDescent="0.2">
      <c r="A117" s="9">
        <v>43788.614415972203</v>
      </c>
      <c r="B117" s="10" t="s">
        <v>147</v>
      </c>
      <c r="C117" s="11" t="s">
        <v>49</v>
      </c>
      <c r="D117" s="11" t="s">
        <v>14</v>
      </c>
      <c r="E117" s="12">
        <f t="shared" si="26"/>
        <v>0</v>
      </c>
      <c r="F117" s="12">
        <f t="shared" si="27"/>
        <v>0</v>
      </c>
      <c r="G117" s="12">
        <f t="shared" si="28"/>
        <v>0</v>
      </c>
      <c r="H117" s="12">
        <f t="shared" si="29"/>
        <v>1</v>
      </c>
      <c r="I117" s="12">
        <f t="shared" si="25"/>
        <v>0</v>
      </c>
      <c r="J117" s="12">
        <f t="shared" si="22"/>
        <v>0</v>
      </c>
      <c r="K117" s="12">
        <f t="shared" si="23"/>
        <v>0</v>
      </c>
      <c r="L117" s="12">
        <f t="shared" si="24"/>
        <v>1</v>
      </c>
      <c r="M117" s="13">
        <f t="shared" si="21"/>
        <v>1</v>
      </c>
      <c r="N117" s="14" t="s">
        <v>15</v>
      </c>
    </row>
    <row r="118" spans="1:14" x14ac:dyDescent="0.2">
      <c r="A118" s="9">
        <v>43794.0153051042</v>
      </c>
      <c r="B118" s="10" t="s">
        <v>148</v>
      </c>
      <c r="C118" s="11" t="s">
        <v>49</v>
      </c>
      <c r="D118" s="11" t="s">
        <v>14</v>
      </c>
      <c r="E118" s="12">
        <f t="shared" si="26"/>
        <v>0</v>
      </c>
      <c r="F118" s="12">
        <f t="shared" si="27"/>
        <v>0</v>
      </c>
      <c r="G118" s="12">
        <f t="shared" si="28"/>
        <v>0</v>
      </c>
      <c r="H118" s="12">
        <f t="shared" si="29"/>
        <v>1</v>
      </c>
      <c r="I118" s="12">
        <f t="shared" si="25"/>
        <v>0</v>
      </c>
      <c r="J118" s="12">
        <f t="shared" si="22"/>
        <v>0</v>
      </c>
      <c r="K118" s="12">
        <f t="shared" si="23"/>
        <v>0</v>
      </c>
      <c r="L118" s="12">
        <f t="shared" si="24"/>
        <v>1</v>
      </c>
      <c r="M118" s="13">
        <f t="shared" si="21"/>
        <v>1</v>
      </c>
      <c r="N118" s="14" t="s">
        <v>15</v>
      </c>
    </row>
    <row r="119" spans="1:14" x14ac:dyDescent="0.2">
      <c r="A119" s="9">
        <v>43801.063896273197</v>
      </c>
      <c r="B119" s="10" t="s">
        <v>148</v>
      </c>
      <c r="C119" s="11" t="s">
        <v>49</v>
      </c>
      <c r="D119" s="11" t="s">
        <v>14</v>
      </c>
      <c r="E119" s="12">
        <f t="shared" si="26"/>
        <v>0</v>
      </c>
      <c r="F119" s="12">
        <f t="shared" si="27"/>
        <v>0</v>
      </c>
      <c r="G119" s="12">
        <f t="shared" si="28"/>
        <v>0</v>
      </c>
      <c r="H119" s="12">
        <f t="shared" si="29"/>
        <v>1</v>
      </c>
      <c r="I119" s="12">
        <f t="shared" si="25"/>
        <v>0</v>
      </c>
      <c r="J119" s="12">
        <f t="shared" si="22"/>
        <v>0</v>
      </c>
      <c r="K119" s="12">
        <f t="shared" si="23"/>
        <v>0</v>
      </c>
      <c r="L119" s="12">
        <f t="shared" si="24"/>
        <v>1</v>
      </c>
      <c r="M119" s="13">
        <f t="shared" si="21"/>
        <v>1</v>
      </c>
      <c r="N119" s="14" t="s">
        <v>15</v>
      </c>
    </row>
    <row r="120" spans="1:14" x14ac:dyDescent="0.2">
      <c r="A120" s="9">
        <v>43789.974106342597</v>
      </c>
      <c r="B120" s="10" t="s">
        <v>149</v>
      </c>
      <c r="C120" s="11" t="s">
        <v>39</v>
      </c>
      <c r="D120" s="11" t="s">
        <v>16</v>
      </c>
      <c r="E120" s="12">
        <f t="shared" si="26"/>
        <v>1</v>
      </c>
      <c r="F120" s="12">
        <f t="shared" si="27"/>
        <v>0</v>
      </c>
      <c r="G120" s="12">
        <f t="shared" si="28"/>
        <v>0</v>
      </c>
      <c r="H120" s="12">
        <f t="shared" si="29"/>
        <v>0</v>
      </c>
      <c r="I120" s="12">
        <f t="shared" si="25"/>
        <v>4</v>
      </c>
      <c r="J120" s="12">
        <f t="shared" si="22"/>
        <v>0</v>
      </c>
      <c r="K120" s="12">
        <f t="shared" si="23"/>
        <v>0</v>
      </c>
      <c r="L120" s="12">
        <f t="shared" si="24"/>
        <v>0</v>
      </c>
      <c r="M120" s="13">
        <f t="shared" si="21"/>
        <v>4</v>
      </c>
      <c r="N120" s="14" t="s">
        <v>21</v>
      </c>
    </row>
    <row r="121" spans="1:14" x14ac:dyDescent="0.2">
      <c r="A121" s="9">
        <v>43787.692996794001</v>
      </c>
      <c r="B121" s="10" t="s">
        <v>150</v>
      </c>
      <c r="C121" s="11" t="s">
        <v>26</v>
      </c>
      <c r="D121" s="11" t="s">
        <v>14</v>
      </c>
      <c r="E121" s="12">
        <f t="shared" si="26"/>
        <v>0</v>
      </c>
      <c r="F121" s="12">
        <f t="shared" si="27"/>
        <v>0</v>
      </c>
      <c r="G121" s="12">
        <f t="shared" si="28"/>
        <v>0</v>
      </c>
      <c r="H121" s="12">
        <f t="shared" si="29"/>
        <v>1</v>
      </c>
      <c r="I121" s="12">
        <f t="shared" si="25"/>
        <v>0</v>
      </c>
      <c r="J121" s="12">
        <f t="shared" si="22"/>
        <v>0</v>
      </c>
      <c r="K121" s="12">
        <f t="shared" si="23"/>
        <v>0</v>
      </c>
      <c r="L121" s="12">
        <f t="shared" si="24"/>
        <v>1</v>
      </c>
      <c r="M121" s="13">
        <f t="shared" si="21"/>
        <v>1</v>
      </c>
      <c r="N121" s="14" t="s">
        <v>15</v>
      </c>
    </row>
    <row r="122" spans="1:14" x14ac:dyDescent="0.2">
      <c r="A122" s="9">
        <v>43788.458181469898</v>
      </c>
      <c r="B122" s="10" t="s">
        <v>151</v>
      </c>
      <c r="C122" s="11" t="s">
        <v>26</v>
      </c>
      <c r="D122" s="11" t="s">
        <v>14</v>
      </c>
      <c r="E122" s="12">
        <f t="shared" si="26"/>
        <v>0</v>
      </c>
      <c r="F122" s="12">
        <f t="shared" si="27"/>
        <v>0</v>
      </c>
      <c r="G122" s="12">
        <f t="shared" si="28"/>
        <v>0</v>
      </c>
      <c r="H122" s="12">
        <f t="shared" si="29"/>
        <v>1</v>
      </c>
      <c r="I122" s="12">
        <f t="shared" si="25"/>
        <v>0</v>
      </c>
      <c r="J122" s="12">
        <f t="shared" si="22"/>
        <v>0</v>
      </c>
      <c r="K122" s="12">
        <f t="shared" si="23"/>
        <v>0</v>
      </c>
      <c r="L122" s="12">
        <f t="shared" si="24"/>
        <v>1</v>
      </c>
      <c r="M122" s="13">
        <f t="shared" si="21"/>
        <v>1</v>
      </c>
      <c r="N122" s="14" t="s">
        <v>15</v>
      </c>
    </row>
    <row r="123" spans="1:14" x14ac:dyDescent="0.2">
      <c r="A123" s="9">
        <v>43792.346674664397</v>
      </c>
      <c r="B123" s="10" t="s">
        <v>152</v>
      </c>
      <c r="C123" s="11" t="s">
        <v>18</v>
      </c>
      <c r="D123" s="11" t="s">
        <v>16</v>
      </c>
      <c r="E123" s="12">
        <f t="shared" si="26"/>
        <v>1</v>
      </c>
      <c r="F123" s="12">
        <f t="shared" si="27"/>
        <v>0</v>
      </c>
      <c r="G123" s="12">
        <f t="shared" si="28"/>
        <v>0</v>
      </c>
      <c r="H123" s="12">
        <f t="shared" si="29"/>
        <v>0</v>
      </c>
      <c r="I123" s="12">
        <f t="shared" si="25"/>
        <v>4</v>
      </c>
      <c r="J123" s="12">
        <f t="shared" si="22"/>
        <v>0</v>
      </c>
      <c r="K123" s="12">
        <f t="shared" si="23"/>
        <v>0</v>
      </c>
      <c r="L123" s="12">
        <f t="shared" si="24"/>
        <v>0</v>
      </c>
      <c r="M123" s="13">
        <f t="shared" si="21"/>
        <v>4</v>
      </c>
      <c r="N123" s="14" t="s">
        <v>21</v>
      </c>
    </row>
    <row r="124" spans="1:14" x14ac:dyDescent="0.2">
      <c r="A124" s="9">
        <v>43809.589292916702</v>
      </c>
      <c r="B124" s="10" t="s">
        <v>153</v>
      </c>
      <c r="C124" s="11" t="s">
        <v>81</v>
      </c>
      <c r="D124" s="11" t="s">
        <v>14</v>
      </c>
      <c r="E124" s="12">
        <f t="shared" si="26"/>
        <v>0</v>
      </c>
      <c r="F124" s="12">
        <f t="shared" si="27"/>
        <v>0</v>
      </c>
      <c r="G124" s="12">
        <f t="shared" si="28"/>
        <v>0</v>
      </c>
      <c r="H124" s="12">
        <f t="shared" si="29"/>
        <v>1</v>
      </c>
      <c r="I124" s="12">
        <f t="shared" si="25"/>
        <v>0</v>
      </c>
      <c r="J124" s="12">
        <f t="shared" si="22"/>
        <v>0</v>
      </c>
      <c r="K124" s="12">
        <f t="shared" si="23"/>
        <v>0</v>
      </c>
      <c r="L124" s="12">
        <f t="shared" si="24"/>
        <v>1</v>
      </c>
      <c r="M124" s="13">
        <f t="shared" si="21"/>
        <v>1</v>
      </c>
      <c r="N124" s="14" t="s">
        <v>15</v>
      </c>
    </row>
    <row r="125" spans="1:14" x14ac:dyDescent="0.2">
      <c r="A125" s="9">
        <v>43793.932117233802</v>
      </c>
      <c r="B125" s="10" t="s">
        <v>154</v>
      </c>
      <c r="C125" s="11" t="s">
        <v>13</v>
      </c>
      <c r="D125" s="11" t="s">
        <v>16</v>
      </c>
      <c r="E125" s="12">
        <f t="shared" si="26"/>
        <v>1</v>
      </c>
      <c r="F125" s="12">
        <f t="shared" si="27"/>
        <v>0</v>
      </c>
      <c r="G125" s="12">
        <f t="shared" si="28"/>
        <v>0</v>
      </c>
      <c r="H125" s="12">
        <f t="shared" si="29"/>
        <v>0</v>
      </c>
      <c r="I125" s="12">
        <f t="shared" si="25"/>
        <v>4</v>
      </c>
      <c r="J125" s="12">
        <f t="shared" si="22"/>
        <v>0</v>
      </c>
      <c r="K125" s="12">
        <f t="shared" si="23"/>
        <v>0</v>
      </c>
      <c r="L125" s="12">
        <f t="shared" si="24"/>
        <v>0</v>
      </c>
      <c r="M125" s="13">
        <f t="shared" si="21"/>
        <v>4</v>
      </c>
      <c r="N125" s="14" t="s">
        <v>21</v>
      </c>
    </row>
    <row r="126" spans="1:14" x14ac:dyDescent="0.2">
      <c r="A126" s="9">
        <v>43789.695052245399</v>
      </c>
      <c r="B126" s="10" t="s">
        <v>155</v>
      </c>
      <c r="C126" s="11" t="s">
        <v>26</v>
      </c>
      <c r="D126" s="11" t="s">
        <v>14</v>
      </c>
      <c r="E126" s="12">
        <f t="shared" si="26"/>
        <v>0</v>
      </c>
      <c r="F126" s="12">
        <f t="shared" si="27"/>
        <v>0</v>
      </c>
      <c r="G126" s="12">
        <f t="shared" si="28"/>
        <v>0</v>
      </c>
      <c r="H126" s="12">
        <f t="shared" si="29"/>
        <v>1</v>
      </c>
      <c r="I126" s="12">
        <f t="shared" si="25"/>
        <v>0</v>
      </c>
      <c r="J126" s="12">
        <f t="shared" si="22"/>
        <v>0</v>
      </c>
      <c r="K126" s="12">
        <f t="shared" si="23"/>
        <v>0</v>
      </c>
      <c r="L126" s="12">
        <f t="shared" si="24"/>
        <v>1</v>
      </c>
      <c r="M126" s="13">
        <f t="shared" si="21"/>
        <v>1</v>
      </c>
      <c r="N126" s="14" t="s">
        <v>15</v>
      </c>
    </row>
  </sheetData>
  <autoFilter ref="A1:P126" xr:uid="{BBA9D705-AA37-456B-ABCC-43D425D4204A}">
    <filterColumn colId="8" showButton="0"/>
    <filterColumn colId="9" showButton="0"/>
    <filterColumn colId="10" showButton="0"/>
    <filterColumn colId="14" showButton="0"/>
  </autoFilter>
  <mergeCells count="3">
    <mergeCell ref="I1:L1"/>
    <mergeCell ref="O1:P1"/>
    <mergeCell ref="Q1:R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A963-19CE-4C98-8A89-CE66943F6C9D}">
  <sheetPr>
    <tabColor theme="9" tint="-0.249977111117893"/>
  </sheetPr>
  <dimension ref="A1:B7"/>
  <sheetViews>
    <sheetView workbookViewId="0">
      <selection activeCell="L21" sqref="L21"/>
    </sheetView>
  </sheetViews>
  <sheetFormatPr defaultRowHeight="15" x14ac:dyDescent="0.25"/>
  <cols>
    <col min="1" max="1" width="51.5703125" bestFit="1" customWidth="1"/>
    <col min="2" max="2" width="21.28515625" bestFit="1" customWidth="1"/>
  </cols>
  <sheetData>
    <row r="1" spans="1:2" x14ac:dyDescent="0.25">
      <c r="A1" s="17" t="s">
        <v>2</v>
      </c>
      <c r="B1" t="s">
        <v>160</v>
      </c>
    </row>
    <row r="3" spans="1:2" x14ac:dyDescent="0.25">
      <c r="A3" s="17" t="s">
        <v>156</v>
      </c>
      <c r="B3" t="s">
        <v>159</v>
      </c>
    </row>
    <row r="4" spans="1:2" x14ac:dyDescent="0.25">
      <c r="A4" t="s">
        <v>16</v>
      </c>
      <c r="B4" s="18">
        <v>10</v>
      </c>
    </row>
    <row r="5" spans="1:2" x14ac:dyDescent="0.25">
      <c r="A5" t="s">
        <v>19</v>
      </c>
      <c r="B5" s="18">
        <v>15</v>
      </c>
    </row>
    <row r="6" spans="1:2" x14ac:dyDescent="0.25">
      <c r="A6" t="s">
        <v>22</v>
      </c>
      <c r="B6" s="18">
        <v>3</v>
      </c>
    </row>
    <row r="7" spans="1:2" x14ac:dyDescent="0.25">
      <c r="A7" t="s">
        <v>14</v>
      </c>
      <c r="B7" s="18">
        <v>97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DA25-BA55-443A-B6F4-5DAF99A14391}">
  <sheetPr>
    <tabColor theme="9" tint="-0.249977111117893"/>
  </sheetPr>
  <dimension ref="A1:S126"/>
  <sheetViews>
    <sheetView topLeftCell="B1" zoomScaleNormal="100" workbookViewId="0">
      <pane xSplit="2" topLeftCell="D1" activePane="topRight" state="frozen"/>
      <selection activeCell="B1" sqref="B1"/>
      <selection pane="topRight" activeCell="Q1" sqref="Q1:S11"/>
    </sheetView>
  </sheetViews>
  <sheetFormatPr defaultColWidth="8.85546875" defaultRowHeight="12.75" x14ac:dyDescent="0.2"/>
  <cols>
    <col min="1" max="1" width="21.7109375" style="12" hidden="1" customWidth="1"/>
    <col min="2" max="2" width="21.28515625" style="12" customWidth="1"/>
    <col min="3" max="3" width="22.7109375" style="14" customWidth="1"/>
    <col min="4" max="4" width="19.28515625" style="12" customWidth="1"/>
    <col min="5" max="5" width="9.28515625" style="12" hidden="1" customWidth="1"/>
    <col min="6" max="6" width="9.7109375" style="12" hidden="1" customWidth="1"/>
    <col min="7" max="7" width="9.85546875" style="12" hidden="1" customWidth="1"/>
    <col min="8" max="8" width="10.28515625" style="12" hidden="1" customWidth="1"/>
    <col min="9" max="12" width="8.7109375" style="12" hidden="1" customWidth="1"/>
    <col min="13" max="13" width="12.7109375" style="12" hidden="1" customWidth="1"/>
    <col min="14" max="14" width="11.140625" style="14" hidden="1" customWidth="1"/>
    <col min="15" max="15" width="8.7109375" style="12" hidden="1" customWidth="1"/>
    <col min="16" max="16" width="10.28515625" style="12" hidden="1" customWidth="1"/>
    <col min="17" max="17" width="20.28515625" style="12" customWidth="1"/>
    <col min="18" max="18" width="8.7109375" style="12" customWidth="1"/>
    <col min="19" max="19" width="12.85546875" style="12" customWidth="1"/>
    <col min="20" max="899" width="8.7109375" style="12" customWidth="1"/>
    <col min="900" max="16384" width="8.85546875" style="12"/>
  </cols>
  <sheetData>
    <row r="1" spans="1:19" s="5" customFormat="1" ht="49.5" customHeight="1" x14ac:dyDescent="0.2">
      <c r="A1" s="1" t="s">
        <v>0</v>
      </c>
      <c r="B1" s="2" t="s">
        <v>1</v>
      </c>
      <c r="C1" s="3" t="s">
        <v>2</v>
      </c>
      <c r="D1" s="15" t="s">
        <v>156</v>
      </c>
      <c r="E1" s="6" t="s">
        <v>4</v>
      </c>
      <c r="F1" s="6" t="s">
        <v>5</v>
      </c>
      <c r="G1" s="6" t="s">
        <v>6</v>
      </c>
      <c r="H1" s="6" t="s">
        <v>7</v>
      </c>
      <c r="I1" s="31" t="s">
        <v>8</v>
      </c>
      <c r="J1" s="31"/>
      <c r="K1" s="31"/>
      <c r="L1" s="31"/>
      <c r="M1" s="7" t="s">
        <v>9</v>
      </c>
      <c r="N1" s="8" t="s">
        <v>10</v>
      </c>
      <c r="O1" s="32" t="s">
        <v>11</v>
      </c>
      <c r="P1" s="32"/>
      <c r="Q1" s="27" t="s">
        <v>174</v>
      </c>
      <c r="R1" s="27"/>
      <c r="S1" s="8" t="s">
        <v>162</v>
      </c>
    </row>
    <row r="2" spans="1:19" x14ac:dyDescent="0.2">
      <c r="A2" s="9">
        <v>43793.944639490699</v>
      </c>
      <c r="B2" s="10" t="s">
        <v>12</v>
      </c>
      <c r="C2" s="11" t="s">
        <v>13</v>
      </c>
      <c r="D2" s="10" t="s">
        <v>14</v>
      </c>
      <c r="E2" s="12">
        <f t="shared" ref="E2:E33" si="0">COUNTIF(D2:D2,"A")</f>
        <v>0</v>
      </c>
      <c r="F2" s="12">
        <f t="shared" ref="F2:F33" si="1">COUNTIF(D2:D2,"B")</f>
        <v>0</v>
      </c>
      <c r="G2" s="12">
        <f t="shared" ref="G2:G33" si="2">COUNTIF(D2:D2,"C")</f>
        <v>0</v>
      </c>
      <c r="H2" s="12">
        <f t="shared" ref="H2:H33" si="3">COUNTIF(D2:D2,"D")</f>
        <v>1</v>
      </c>
      <c r="I2" s="12">
        <f t="shared" ref="I2:I33" si="4">E2*4</f>
        <v>0</v>
      </c>
      <c r="J2" s="12">
        <f t="shared" ref="J2:J33" si="5">F2*3</f>
        <v>0</v>
      </c>
      <c r="K2" s="12">
        <f t="shared" ref="K2:K33" si="6">G2*2</f>
        <v>0</v>
      </c>
      <c r="L2" s="12">
        <f t="shared" ref="L2:L33" si="7">H2*1</f>
        <v>1</v>
      </c>
      <c r="M2" s="13">
        <f t="shared" ref="M2:M65" si="8">SUM(I2:L2)</f>
        <v>1</v>
      </c>
      <c r="N2" s="14" t="s">
        <v>15</v>
      </c>
      <c r="O2" s="12" t="s">
        <v>16</v>
      </c>
      <c r="P2" s="12">
        <v>4</v>
      </c>
      <c r="Q2" s="12" t="s">
        <v>169</v>
      </c>
      <c r="R2" s="12">
        <f>21/15</f>
        <v>1.4</v>
      </c>
      <c r="S2" s="21" t="s">
        <v>15</v>
      </c>
    </row>
    <row r="3" spans="1:19" x14ac:dyDescent="0.2">
      <c r="A3" s="9">
        <v>43789.610258333298</v>
      </c>
      <c r="B3" s="10" t="s">
        <v>17</v>
      </c>
      <c r="C3" s="11" t="s">
        <v>18</v>
      </c>
      <c r="D3" s="10" t="s">
        <v>16</v>
      </c>
      <c r="E3" s="12">
        <f t="shared" si="0"/>
        <v>1</v>
      </c>
      <c r="F3" s="12">
        <f t="shared" si="1"/>
        <v>0</v>
      </c>
      <c r="G3" s="12">
        <f t="shared" si="2"/>
        <v>0</v>
      </c>
      <c r="H3" s="12">
        <f t="shared" si="3"/>
        <v>0</v>
      </c>
      <c r="I3" s="12">
        <f t="shared" si="4"/>
        <v>4</v>
      </c>
      <c r="J3" s="12">
        <f t="shared" si="5"/>
        <v>0</v>
      </c>
      <c r="K3" s="12">
        <f t="shared" si="6"/>
        <v>0</v>
      </c>
      <c r="L3" s="12">
        <f t="shared" si="7"/>
        <v>0</v>
      </c>
      <c r="M3" s="13">
        <f t="shared" si="8"/>
        <v>4</v>
      </c>
      <c r="N3" s="14" t="s">
        <v>21</v>
      </c>
      <c r="O3" s="12" t="s">
        <v>19</v>
      </c>
      <c r="P3" s="12">
        <v>3</v>
      </c>
      <c r="Q3" s="12" t="s">
        <v>172</v>
      </c>
      <c r="R3" s="12">
        <f>21/10</f>
        <v>2.1</v>
      </c>
      <c r="S3" s="20" t="s">
        <v>33</v>
      </c>
    </row>
    <row r="4" spans="1:19" x14ac:dyDescent="0.2">
      <c r="A4" s="9">
        <v>43795.2791799306</v>
      </c>
      <c r="B4" s="10" t="s">
        <v>20</v>
      </c>
      <c r="C4" s="11" t="s">
        <v>13</v>
      </c>
      <c r="D4" s="10" t="s">
        <v>14</v>
      </c>
      <c r="E4" s="12">
        <f t="shared" si="0"/>
        <v>0</v>
      </c>
      <c r="F4" s="12">
        <f t="shared" si="1"/>
        <v>0</v>
      </c>
      <c r="G4" s="12">
        <f t="shared" si="2"/>
        <v>0</v>
      </c>
      <c r="H4" s="12">
        <f t="shared" si="3"/>
        <v>1</v>
      </c>
      <c r="I4" s="12">
        <f t="shared" si="4"/>
        <v>0</v>
      </c>
      <c r="J4" s="12">
        <f t="shared" si="5"/>
        <v>0</v>
      </c>
      <c r="K4" s="12">
        <f t="shared" si="6"/>
        <v>0</v>
      </c>
      <c r="L4" s="12">
        <f t="shared" si="7"/>
        <v>1</v>
      </c>
      <c r="M4" s="13">
        <f t="shared" si="8"/>
        <v>1</v>
      </c>
      <c r="N4" s="14" t="s">
        <v>15</v>
      </c>
      <c r="O4" s="12" t="s">
        <v>22</v>
      </c>
      <c r="P4" s="12">
        <v>2</v>
      </c>
      <c r="Q4" s="12" t="s">
        <v>176</v>
      </c>
      <c r="R4" s="19">
        <f>35/21</f>
        <v>1.6666666666666667</v>
      </c>
      <c r="S4" s="21" t="s">
        <v>15</v>
      </c>
    </row>
    <row r="5" spans="1:19" x14ac:dyDescent="0.2">
      <c r="A5" s="9">
        <v>43792.932846713004</v>
      </c>
      <c r="B5" s="10" t="s">
        <v>23</v>
      </c>
      <c r="C5" s="11" t="s">
        <v>24</v>
      </c>
      <c r="D5" s="10" t="s">
        <v>14</v>
      </c>
      <c r="E5" s="12">
        <f t="shared" si="0"/>
        <v>0</v>
      </c>
      <c r="F5" s="12">
        <f t="shared" si="1"/>
        <v>0</v>
      </c>
      <c r="G5" s="12">
        <f t="shared" si="2"/>
        <v>0</v>
      </c>
      <c r="H5" s="12">
        <f t="shared" si="3"/>
        <v>1</v>
      </c>
      <c r="I5" s="12">
        <f t="shared" si="4"/>
        <v>0</v>
      </c>
      <c r="J5" s="12">
        <f t="shared" si="5"/>
        <v>0</v>
      </c>
      <c r="K5" s="12">
        <f t="shared" si="6"/>
        <v>0</v>
      </c>
      <c r="L5" s="12">
        <f t="shared" si="7"/>
        <v>1</v>
      </c>
      <c r="M5" s="13">
        <f t="shared" si="8"/>
        <v>1</v>
      </c>
      <c r="N5" s="14" t="s">
        <v>15</v>
      </c>
      <c r="O5" s="12" t="s">
        <v>14</v>
      </c>
      <c r="P5" s="12">
        <v>1</v>
      </c>
      <c r="Q5" s="12" t="s">
        <v>170</v>
      </c>
      <c r="R5" s="12">
        <f>21/21</f>
        <v>1</v>
      </c>
      <c r="S5" s="21" t="s">
        <v>15</v>
      </c>
    </row>
    <row r="6" spans="1:19" x14ac:dyDescent="0.2">
      <c r="A6" s="9">
        <v>43785.838284513899</v>
      </c>
      <c r="B6" s="10" t="s">
        <v>25</v>
      </c>
      <c r="C6" s="11" t="s">
        <v>26</v>
      </c>
      <c r="D6" s="10" t="s">
        <v>14</v>
      </c>
      <c r="E6" s="12">
        <f t="shared" si="0"/>
        <v>0</v>
      </c>
      <c r="F6" s="12">
        <f t="shared" si="1"/>
        <v>0</v>
      </c>
      <c r="G6" s="12">
        <f t="shared" si="2"/>
        <v>0</v>
      </c>
      <c r="H6" s="12">
        <f t="shared" si="3"/>
        <v>1</v>
      </c>
      <c r="I6" s="12">
        <f t="shared" si="4"/>
        <v>0</v>
      </c>
      <c r="J6" s="12">
        <f t="shared" si="5"/>
        <v>0</v>
      </c>
      <c r="K6" s="12">
        <f t="shared" si="6"/>
        <v>0</v>
      </c>
      <c r="L6" s="12">
        <f t="shared" si="7"/>
        <v>1</v>
      </c>
      <c r="M6" s="13">
        <f t="shared" si="8"/>
        <v>1</v>
      </c>
      <c r="N6" s="14" t="s">
        <v>15</v>
      </c>
      <c r="Q6" s="12" t="s">
        <v>164</v>
      </c>
      <c r="R6" s="19">
        <f>25/13</f>
        <v>1.9230769230769231</v>
      </c>
      <c r="S6" s="21" t="s">
        <v>15</v>
      </c>
    </row>
    <row r="7" spans="1:19" x14ac:dyDescent="0.2">
      <c r="A7" s="9">
        <v>43793.9243876736</v>
      </c>
      <c r="B7" s="10" t="s">
        <v>27</v>
      </c>
      <c r="C7" s="11" t="s">
        <v>13</v>
      </c>
      <c r="D7" s="10" t="s">
        <v>22</v>
      </c>
      <c r="E7" s="12">
        <f t="shared" si="0"/>
        <v>0</v>
      </c>
      <c r="F7" s="12">
        <f t="shared" si="1"/>
        <v>0</v>
      </c>
      <c r="G7" s="12">
        <f t="shared" si="2"/>
        <v>1</v>
      </c>
      <c r="H7" s="12">
        <f t="shared" si="3"/>
        <v>0</v>
      </c>
      <c r="I7" s="12">
        <f t="shared" si="4"/>
        <v>0</v>
      </c>
      <c r="J7" s="12">
        <f t="shared" si="5"/>
        <v>0</v>
      </c>
      <c r="K7" s="12">
        <f t="shared" si="6"/>
        <v>2</v>
      </c>
      <c r="L7" s="12">
        <f t="shared" si="7"/>
        <v>0</v>
      </c>
      <c r="M7" s="13">
        <f t="shared" si="8"/>
        <v>2</v>
      </c>
      <c r="N7" s="14" t="s">
        <v>15</v>
      </c>
      <c r="Q7" s="12" t="s">
        <v>167</v>
      </c>
      <c r="R7" s="19">
        <f>17/13</f>
        <v>1.3076923076923077</v>
      </c>
      <c r="S7" s="21" t="s">
        <v>15</v>
      </c>
    </row>
    <row r="8" spans="1:19" x14ac:dyDescent="0.2">
      <c r="A8" s="9">
        <v>43795.951584444403</v>
      </c>
      <c r="B8" s="10" t="s">
        <v>28</v>
      </c>
      <c r="C8" s="11" t="s">
        <v>29</v>
      </c>
      <c r="D8" s="10" t="s">
        <v>14</v>
      </c>
      <c r="E8" s="12">
        <f t="shared" si="0"/>
        <v>0</v>
      </c>
      <c r="F8" s="12">
        <f t="shared" si="1"/>
        <v>0</v>
      </c>
      <c r="G8" s="12">
        <f t="shared" si="2"/>
        <v>0</v>
      </c>
      <c r="H8" s="12">
        <f t="shared" si="3"/>
        <v>1</v>
      </c>
      <c r="I8" s="12">
        <f t="shared" si="4"/>
        <v>0</v>
      </c>
      <c r="J8" s="12">
        <f t="shared" si="5"/>
        <v>0</v>
      </c>
      <c r="K8" s="12">
        <f t="shared" si="6"/>
        <v>0</v>
      </c>
      <c r="L8" s="12">
        <f t="shared" si="7"/>
        <v>1</v>
      </c>
      <c r="M8" s="13">
        <f t="shared" si="8"/>
        <v>1</v>
      </c>
      <c r="N8" s="14" t="s">
        <v>15</v>
      </c>
      <c r="O8" s="12" t="s">
        <v>30</v>
      </c>
      <c r="P8" s="12" t="s">
        <v>31</v>
      </c>
      <c r="Q8" s="12" t="s">
        <v>175</v>
      </c>
      <c r="R8" s="19">
        <f>16/6</f>
        <v>2.6666666666666665</v>
      </c>
      <c r="S8" s="20" t="s">
        <v>33</v>
      </c>
    </row>
    <row r="9" spans="1:19" x14ac:dyDescent="0.2">
      <c r="A9" s="9">
        <v>43788.721383773103</v>
      </c>
      <c r="B9" s="10" t="s">
        <v>32</v>
      </c>
      <c r="C9" s="11" t="s">
        <v>29</v>
      </c>
      <c r="D9" s="10" t="s">
        <v>16</v>
      </c>
      <c r="E9" s="12">
        <f t="shared" si="0"/>
        <v>1</v>
      </c>
      <c r="F9" s="12">
        <f t="shared" si="1"/>
        <v>0</v>
      </c>
      <c r="G9" s="12">
        <f t="shared" si="2"/>
        <v>0</v>
      </c>
      <c r="H9" s="12">
        <f t="shared" si="3"/>
        <v>0</v>
      </c>
      <c r="I9" s="12">
        <f t="shared" si="4"/>
        <v>4</v>
      </c>
      <c r="J9" s="12">
        <f t="shared" si="5"/>
        <v>0</v>
      </c>
      <c r="K9" s="12">
        <f t="shared" si="6"/>
        <v>0</v>
      </c>
      <c r="L9" s="12">
        <f t="shared" si="7"/>
        <v>0</v>
      </c>
      <c r="M9" s="13">
        <f t="shared" si="8"/>
        <v>4</v>
      </c>
      <c r="N9" s="14" t="s">
        <v>21</v>
      </c>
      <c r="O9" s="12" t="s">
        <v>33</v>
      </c>
      <c r="P9" s="12" t="s">
        <v>34</v>
      </c>
      <c r="Q9" s="12" t="s">
        <v>173</v>
      </c>
      <c r="R9" s="12">
        <f>18/15</f>
        <v>1.2</v>
      </c>
      <c r="S9" s="21" t="s">
        <v>15</v>
      </c>
    </row>
    <row r="10" spans="1:19" x14ac:dyDescent="0.2">
      <c r="A10" s="9">
        <v>43787.679892291701</v>
      </c>
      <c r="B10" s="10" t="s">
        <v>35</v>
      </c>
      <c r="C10" s="11" t="s">
        <v>29</v>
      </c>
      <c r="D10" s="10" t="s">
        <v>14</v>
      </c>
      <c r="E10" s="12">
        <f t="shared" si="0"/>
        <v>0</v>
      </c>
      <c r="F10" s="12">
        <f t="shared" si="1"/>
        <v>0</v>
      </c>
      <c r="G10" s="12">
        <f t="shared" si="2"/>
        <v>0</v>
      </c>
      <c r="H10" s="12">
        <f t="shared" si="3"/>
        <v>1</v>
      </c>
      <c r="I10" s="12">
        <f t="shared" si="4"/>
        <v>0</v>
      </c>
      <c r="J10" s="12">
        <f t="shared" si="5"/>
        <v>0</v>
      </c>
      <c r="K10" s="12">
        <f t="shared" si="6"/>
        <v>0</v>
      </c>
      <c r="L10" s="12">
        <f t="shared" si="7"/>
        <v>1</v>
      </c>
      <c r="M10" s="13">
        <f t="shared" si="8"/>
        <v>1</v>
      </c>
      <c r="N10" s="14" t="s">
        <v>15</v>
      </c>
      <c r="O10" s="12" t="s">
        <v>15</v>
      </c>
      <c r="P10" s="12" t="s">
        <v>36</v>
      </c>
      <c r="Q10" s="12" t="s">
        <v>171</v>
      </c>
      <c r="R10" s="12">
        <f>5/2</f>
        <v>2.5</v>
      </c>
      <c r="S10" s="20" t="s">
        <v>33</v>
      </c>
    </row>
    <row r="11" spans="1:19" x14ac:dyDescent="0.2">
      <c r="A11" s="9">
        <v>43787.676259074098</v>
      </c>
      <c r="B11" s="10" t="s">
        <v>37</v>
      </c>
      <c r="C11" s="11" t="s">
        <v>26</v>
      </c>
      <c r="D11" s="10" t="s">
        <v>14</v>
      </c>
      <c r="E11" s="12">
        <f t="shared" si="0"/>
        <v>0</v>
      </c>
      <c r="F11" s="12">
        <f t="shared" si="1"/>
        <v>0</v>
      </c>
      <c r="G11" s="12">
        <f t="shared" si="2"/>
        <v>0</v>
      </c>
      <c r="H11" s="12">
        <f t="shared" si="3"/>
        <v>1</v>
      </c>
      <c r="I11" s="12">
        <f t="shared" si="4"/>
        <v>0</v>
      </c>
      <c r="J11" s="12">
        <f t="shared" si="5"/>
        <v>0</v>
      </c>
      <c r="K11" s="12">
        <f t="shared" si="6"/>
        <v>0</v>
      </c>
      <c r="L11" s="12">
        <f t="shared" si="7"/>
        <v>1</v>
      </c>
      <c r="M11" s="13">
        <f t="shared" si="8"/>
        <v>1</v>
      </c>
      <c r="N11" s="14" t="s">
        <v>15</v>
      </c>
      <c r="Q11" s="12" t="s">
        <v>168</v>
      </c>
      <c r="R11" s="12">
        <f>9/9</f>
        <v>1</v>
      </c>
      <c r="S11" s="21" t="s">
        <v>15</v>
      </c>
    </row>
    <row r="12" spans="1:19" x14ac:dyDescent="0.2">
      <c r="A12" s="9">
        <v>43804.920896655101</v>
      </c>
      <c r="B12" s="10" t="s">
        <v>38</v>
      </c>
      <c r="C12" s="11" t="s">
        <v>39</v>
      </c>
      <c r="D12" s="10" t="s">
        <v>14</v>
      </c>
      <c r="E12" s="12">
        <f t="shared" si="0"/>
        <v>0</v>
      </c>
      <c r="F12" s="12">
        <f t="shared" si="1"/>
        <v>0</v>
      </c>
      <c r="G12" s="12">
        <f t="shared" si="2"/>
        <v>0</v>
      </c>
      <c r="H12" s="12">
        <f t="shared" si="3"/>
        <v>1</v>
      </c>
      <c r="I12" s="12">
        <f t="shared" si="4"/>
        <v>0</v>
      </c>
      <c r="J12" s="12">
        <f t="shared" si="5"/>
        <v>0</v>
      </c>
      <c r="K12" s="12">
        <f t="shared" si="6"/>
        <v>0</v>
      </c>
      <c r="L12" s="12">
        <f t="shared" si="7"/>
        <v>1</v>
      </c>
      <c r="M12" s="13">
        <f t="shared" si="8"/>
        <v>1</v>
      </c>
      <c r="N12" s="14" t="s">
        <v>15</v>
      </c>
    </row>
    <row r="13" spans="1:19" x14ac:dyDescent="0.2">
      <c r="A13" s="9">
        <v>43808.706502835601</v>
      </c>
      <c r="B13" s="10" t="s">
        <v>40</v>
      </c>
      <c r="C13" s="11" t="s">
        <v>29</v>
      </c>
      <c r="D13" s="10" t="s">
        <v>14</v>
      </c>
      <c r="E13" s="12">
        <f t="shared" si="0"/>
        <v>0</v>
      </c>
      <c r="F13" s="12">
        <f t="shared" si="1"/>
        <v>0</v>
      </c>
      <c r="G13" s="12">
        <f t="shared" si="2"/>
        <v>0</v>
      </c>
      <c r="H13" s="12">
        <f t="shared" si="3"/>
        <v>1</v>
      </c>
      <c r="I13" s="12">
        <f t="shared" si="4"/>
        <v>0</v>
      </c>
      <c r="J13" s="12">
        <f t="shared" si="5"/>
        <v>0</v>
      </c>
      <c r="K13" s="12">
        <f t="shared" si="6"/>
        <v>0</v>
      </c>
      <c r="L13" s="12">
        <f t="shared" si="7"/>
        <v>1</v>
      </c>
      <c r="M13" s="13">
        <f t="shared" si="8"/>
        <v>1</v>
      </c>
      <c r="N13" s="14" t="s">
        <v>15</v>
      </c>
    </row>
    <row r="14" spans="1:19" x14ac:dyDescent="0.2">
      <c r="A14" s="9">
        <v>43805.605845567101</v>
      </c>
      <c r="B14" s="10" t="s">
        <v>41</v>
      </c>
      <c r="C14" s="11" t="s">
        <v>26</v>
      </c>
      <c r="D14" s="10" t="s">
        <v>14</v>
      </c>
      <c r="E14" s="12">
        <f t="shared" si="0"/>
        <v>0</v>
      </c>
      <c r="F14" s="12">
        <f t="shared" si="1"/>
        <v>0</v>
      </c>
      <c r="G14" s="12">
        <f t="shared" si="2"/>
        <v>0</v>
      </c>
      <c r="H14" s="12">
        <f t="shared" si="3"/>
        <v>1</v>
      </c>
      <c r="I14" s="12">
        <f t="shared" si="4"/>
        <v>0</v>
      </c>
      <c r="J14" s="12">
        <f t="shared" si="5"/>
        <v>0</v>
      </c>
      <c r="K14" s="12">
        <f t="shared" si="6"/>
        <v>0</v>
      </c>
      <c r="L14" s="12">
        <f t="shared" si="7"/>
        <v>1</v>
      </c>
      <c r="M14" s="13">
        <f t="shared" si="8"/>
        <v>1</v>
      </c>
      <c r="N14" s="14" t="s">
        <v>15</v>
      </c>
    </row>
    <row r="15" spans="1:19" x14ac:dyDescent="0.2">
      <c r="A15" s="9">
        <v>43792.819857824099</v>
      </c>
      <c r="B15" s="10" t="s">
        <v>42</v>
      </c>
      <c r="C15" s="11" t="s">
        <v>13</v>
      </c>
      <c r="D15" s="10" t="s">
        <v>14</v>
      </c>
      <c r="E15" s="12">
        <f t="shared" si="0"/>
        <v>0</v>
      </c>
      <c r="F15" s="12">
        <f t="shared" si="1"/>
        <v>0</v>
      </c>
      <c r="G15" s="12">
        <f t="shared" si="2"/>
        <v>0</v>
      </c>
      <c r="H15" s="12">
        <f t="shared" si="3"/>
        <v>1</v>
      </c>
      <c r="I15" s="12">
        <f t="shared" si="4"/>
        <v>0</v>
      </c>
      <c r="J15" s="12">
        <f t="shared" si="5"/>
        <v>0</v>
      </c>
      <c r="K15" s="12">
        <f t="shared" si="6"/>
        <v>0</v>
      </c>
      <c r="L15" s="12">
        <f t="shared" si="7"/>
        <v>1</v>
      </c>
      <c r="M15" s="13">
        <f t="shared" si="8"/>
        <v>1</v>
      </c>
      <c r="N15" s="14" t="s">
        <v>15</v>
      </c>
    </row>
    <row r="16" spans="1:19" x14ac:dyDescent="0.2">
      <c r="A16" s="9">
        <v>43791.6796552546</v>
      </c>
      <c r="B16" s="10" t="s">
        <v>43</v>
      </c>
      <c r="C16" s="11" t="s">
        <v>24</v>
      </c>
      <c r="D16" s="10" t="s">
        <v>19</v>
      </c>
      <c r="E16" s="12">
        <f t="shared" si="0"/>
        <v>0</v>
      </c>
      <c r="F16" s="12">
        <f t="shared" si="1"/>
        <v>1</v>
      </c>
      <c r="G16" s="12">
        <f t="shared" si="2"/>
        <v>0</v>
      </c>
      <c r="H16" s="12">
        <f t="shared" si="3"/>
        <v>0</v>
      </c>
      <c r="I16" s="12">
        <f t="shared" si="4"/>
        <v>0</v>
      </c>
      <c r="J16" s="12">
        <f t="shared" si="5"/>
        <v>3</v>
      </c>
      <c r="K16" s="12">
        <f t="shared" si="6"/>
        <v>0</v>
      </c>
      <c r="L16" s="12">
        <f t="shared" si="7"/>
        <v>0</v>
      </c>
      <c r="M16" s="13">
        <f t="shared" si="8"/>
        <v>3</v>
      </c>
      <c r="N16" s="14" t="s">
        <v>33</v>
      </c>
    </row>
    <row r="17" spans="1:14" x14ac:dyDescent="0.2">
      <c r="A17" s="9">
        <v>43790.803926516201</v>
      </c>
      <c r="B17" s="10" t="s">
        <v>44</v>
      </c>
      <c r="C17" s="11" t="s">
        <v>18</v>
      </c>
      <c r="D17" s="10" t="s">
        <v>14</v>
      </c>
      <c r="E17" s="12">
        <f t="shared" si="0"/>
        <v>0</v>
      </c>
      <c r="F17" s="12">
        <f t="shared" si="1"/>
        <v>0</v>
      </c>
      <c r="G17" s="12">
        <f t="shared" si="2"/>
        <v>0</v>
      </c>
      <c r="H17" s="12">
        <f t="shared" si="3"/>
        <v>1</v>
      </c>
      <c r="I17" s="12">
        <f t="shared" si="4"/>
        <v>0</v>
      </c>
      <c r="J17" s="12">
        <f t="shared" si="5"/>
        <v>0</v>
      </c>
      <c r="K17" s="12">
        <f t="shared" si="6"/>
        <v>0</v>
      </c>
      <c r="L17" s="12">
        <f t="shared" si="7"/>
        <v>1</v>
      </c>
      <c r="M17" s="13">
        <f t="shared" si="8"/>
        <v>1</v>
      </c>
      <c r="N17" s="14" t="s">
        <v>15</v>
      </c>
    </row>
    <row r="18" spans="1:14" x14ac:dyDescent="0.2">
      <c r="A18" s="9">
        <v>43806.2689623611</v>
      </c>
      <c r="B18" s="10" t="s">
        <v>45</v>
      </c>
      <c r="C18" s="11" t="s">
        <v>29</v>
      </c>
      <c r="D18" s="10" t="s">
        <v>14</v>
      </c>
      <c r="E18" s="12">
        <f t="shared" si="0"/>
        <v>0</v>
      </c>
      <c r="F18" s="12">
        <f t="shared" si="1"/>
        <v>0</v>
      </c>
      <c r="G18" s="12">
        <f t="shared" si="2"/>
        <v>0</v>
      </c>
      <c r="H18" s="12">
        <f t="shared" si="3"/>
        <v>1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2">
        <f t="shared" si="7"/>
        <v>1</v>
      </c>
      <c r="M18" s="13">
        <f t="shared" si="8"/>
        <v>1</v>
      </c>
      <c r="N18" s="14" t="s">
        <v>15</v>
      </c>
    </row>
    <row r="19" spans="1:14" x14ac:dyDescent="0.2">
      <c r="A19" s="9">
        <v>43789.832589872698</v>
      </c>
      <c r="B19" s="10" t="s">
        <v>46</v>
      </c>
      <c r="C19" s="11" t="s">
        <v>47</v>
      </c>
      <c r="D19" s="10" t="s">
        <v>14</v>
      </c>
      <c r="E19" s="12">
        <f t="shared" si="0"/>
        <v>0</v>
      </c>
      <c r="F19" s="12">
        <f t="shared" si="1"/>
        <v>0</v>
      </c>
      <c r="G19" s="12">
        <f t="shared" si="2"/>
        <v>0</v>
      </c>
      <c r="H19" s="12">
        <f t="shared" si="3"/>
        <v>1</v>
      </c>
      <c r="I19" s="12">
        <f t="shared" si="4"/>
        <v>0</v>
      </c>
      <c r="J19" s="12">
        <f t="shared" si="5"/>
        <v>0</v>
      </c>
      <c r="K19" s="12">
        <f t="shared" si="6"/>
        <v>0</v>
      </c>
      <c r="L19" s="12">
        <f t="shared" si="7"/>
        <v>1</v>
      </c>
      <c r="M19" s="13">
        <f t="shared" si="8"/>
        <v>1</v>
      </c>
      <c r="N19" s="14" t="s">
        <v>15</v>
      </c>
    </row>
    <row r="20" spans="1:14" x14ac:dyDescent="0.2">
      <c r="A20" s="9">
        <v>43806.502308622701</v>
      </c>
      <c r="B20" s="10" t="s">
        <v>48</v>
      </c>
      <c r="C20" s="11" t="s">
        <v>49</v>
      </c>
      <c r="D20" s="10" t="s">
        <v>14</v>
      </c>
      <c r="E20" s="12">
        <f t="shared" si="0"/>
        <v>0</v>
      </c>
      <c r="F20" s="12">
        <f t="shared" si="1"/>
        <v>0</v>
      </c>
      <c r="G20" s="12">
        <f t="shared" si="2"/>
        <v>0</v>
      </c>
      <c r="H20" s="12">
        <f t="shared" si="3"/>
        <v>1</v>
      </c>
      <c r="I20" s="12">
        <f t="shared" si="4"/>
        <v>0</v>
      </c>
      <c r="J20" s="12">
        <f t="shared" si="5"/>
        <v>0</v>
      </c>
      <c r="K20" s="12">
        <f t="shared" si="6"/>
        <v>0</v>
      </c>
      <c r="L20" s="12">
        <f t="shared" si="7"/>
        <v>1</v>
      </c>
      <c r="M20" s="13">
        <f t="shared" si="8"/>
        <v>1</v>
      </c>
      <c r="N20" s="14" t="s">
        <v>15</v>
      </c>
    </row>
    <row r="21" spans="1:14" x14ac:dyDescent="0.2">
      <c r="A21" s="9">
        <v>43813.938368206</v>
      </c>
      <c r="B21" s="10" t="s">
        <v>50</v>
      </c>
      <c r="C21" s="11" t="s">
        <v>26</v>
      </c>
      <c r="D21" s="10" t="s">
        <v>14</v>
      </c>
      <c r="E21" s="12">
        <f t="shared" si="0"/>
        <v>0</v>
      </c>
      <c r="F21" s="12">
        <f t="shared" si="1"/>
        <v>0</v>
      </c>
      <c r="G21" s="12">
        <f t="shared" si="2"/>
        <v>0</v>
      </c>
      <c r="H21" s="12">
        <f t="shared" si="3"/>
        <v>1</v>
      </c>
      <c r="I21" s="12">
        <f t="shared" si="4"/>
        <v>0</v>
      </c>
      <c r="J21" s="12">
        <f t="shared" si="5"/>
        <v>0</v>
      </c>
      <c r="K21" s="12">
        <f t="shared" si="6"/>
        <v>0</v>
      </c>
      <c r="L21" s="12">
        <f t="shared" si="7"/>
        <v>1</v>
      </c>
      <c r="M21" s="13">
        <f t="shared" si="8"/>
        <v>1</v>
      </c>
      <c r="N21" s="14" t="s">
        <v>15</v>
      </c>
    </row>
    <row r="22" spans="1:14" x14ac:dyDescent="0.2">
      <c r="A22" s="9">
        <v>43803.918185775503</v>
      </c>
      <c r="B22" s="10" t="s">
        <v>51</v>
      </c>
      <c r="C22" s="11" t="s">
        <v>39</v>
      </c>
      <c r="D22" s="10" t="s">
        <v>14</v>
      </c>
      <c r="E22" s="12">
        <f t="shared" si="0"/>
        <v>0</v>
      </c>
      <c r="F22" s="12">
        <f t="shared" si="1"/>
        <v>0</v>
      </c>
      <c r="G22" s="12">
        <f t="shared" si="2"/>
        <v>0</v>
      </c>
      <c r="H22" s="12">
        <f t="shared" si="3"/>
        <v>1</v>
      </c>
      <c r="I22" s="12">
        <f t="shared" si="4"/>
        <v>0</v>
      </c>
      <c r="J22" s="12">
        <f t="shared" si="5"/>
        <v>0</v>
      </c>
      <c r="K22" s="12">
        <f t="shared" si="6"/>
        <v>0</v>
      </c>
      <c r="L22" s="12">
        <f t="shared" si="7"/>
        <v>1</v>
      </c>
      <c r="M22" s="13">
        <f t="shared" si="8"/>
        <v>1</v>
      </c>
      <c r="N22" s="14" t="s">
        <v>15</v>
      </c>
    </row>
    <row r="23" spans="1:14" x14ac:dyDescent="0.2">
      <c r="A23" s="9">
        <v>43790.940392071803</v>
      </c>
      <c r="B23" s="10" t="s">
        <v>52</v>
      </c>
      <c r="C23" s="11" t="s">
        <v>24</v>
      </c>
      <c r="D23" s="10" t="s">
        <v>19</v>
      </c>
      <c r="E23" s="12">
        <f t="shared" si="0"/>
        <v>0</v>
      </c>
      <c r="F23" s="12">
        <f t="shared" si="1"/>
        <v>1</v>
      </c>
      <c r="G23" s="12">
        <f t="shared" si="2"/>
        <v>0</v>
      </c>
      <c r="H23" s="12">
        <f t="shared" si="3"/>
        <v>0</v>
      </c>
      <c r="I23" s="12">
        <f t="shared" si="4"/>
        <v>0</v>
      </c>
      <c r="J23" s="12">
        <f t="shared" si="5"/>
        <v>3</v>
      </c>
      <c r="K23" s="12">
        <f t="shared" si="6"/>
        <v>0</v>
      </c>
      <c r="L23" s="12">
        <f t="shared" si="7"/>
        <v>0</v>
      </c>
      <c r="M23" s="13">
        <f t="shared" si="8"/>
        <v>3</v>
      </c>
      <c r="N23" s="14" t="s">
        <v>33</v>
      </c>
    </row>
    <row r="24" spans="1:14" x14ac:dyDescent="0.2">
      <c r="A24" s="9">
        <v>43789.026964305602</v>
      </c>
      <c r="B24" s="10" t="s">
        <v>53</v>
      </c>
      <c r="C24" s="11" t="s">
        <v>29</v>
      </c>
      <c r="D24" s="10" t="s">
        <v>14</v>
      </c>
      <c r="E24" s="12">
        <f t="shared" si="0"/>
        <v>0</v>
      </c>
      <c r="F24" s="12">
        <f t="shared" si="1"/>
        <v>0</v>
      </c>
      <c r="G24" s="12">
        <f t="shared" si="2"/>
        <v>0</v>
      </c>
      <c r="H24" s="12">
        <f t="shared" si="3"/>
        <v>1</v>
      </c>
      <c r="I24" s="12">
        <f t="shared" si="4"/>
        <v>0</v>
      </c>
      <c r="J24" s="12">
        <f t="shared" si="5"/>
        <v>0</v>
      </c>
      <c r="K24" s="12">
        <f t="shared" si="6"/>
        <v>0</v>
      </c>
      <c r="L24" s="12">
        <f t="shared" si="7"/>
        <v>1</v>
      </c>
      <c r="M24" s="13">
        <f t="shared" si="8"/>
        <v>1</v>
      </c>
      <c r="N24" s="14" t="s">
        <v>15</v>
      </c>
    </row>
    <row r="25" spans="1:14" x14ac:dyDescent="0.2">
      <c r="A25" s="9">
        <v>43793.981944988402</v>
      </c>
      <c r="B25" s="10" t="s">
        <v>54</v>
      </c>
      <c r="C25" s="11" t="s">
        <v>49</v>
      </c>
      <c r="D25" s="10" t="s">
        <v>16</v>
      </c>
      <c r="E25" s="12">
        <f t="shared" si="0"/>
        <v>1</v>
      </c>
      <c r="F25" s="12">
        <f t="shared" si="1"/>
        <v>0</v>
      </c>
      <c r="G25" s="12">
        <f t="shared" si="2"/>
        <v>0</v>
      </c>
      <c r="H25" s="12">
        <f t="shared" si="3"/>
        <v>0</v>
      </c>
      <c r="I25" s="12">
        <f t="shared" si="4"/>
        <v>4</v>
      </c>
      <c r="J25" s="12">
        <f t="shared" si="5"/>
        <v>0</v>
      </c>
      <c r="K25" s="12">
        <f t="shared" si="6"/>
        <v>0</v>
      </c>
      <c r="L25" s="12">
        <f t="shared" si="7"/>
        <v>0</v>
      </c>
      <c r="M25" s="13">
        <f t="shared" si="8"/>
        <v>4</v>
      </c>
      <c r="N25" s="14" t="s">
        <v>21</v>
      </c>
    </row>
    <row r="26" spans="1:14" x14ac:dyDescent="0.2">
      <c r="A26" s="9">
        <v>43789.513233854203</v>
      </c>
      <c r="B26" s="10" t="s">
        <v>55</v>
      </c>
      <c r="C26" s="11" t="s">
        <v>26</v>
      </c>
      <c r="D26" s="10" t="s">
        <v>14</v>
      </c>
      <c r="E26" s="12">
        <f t="shared" si="0"/>
        <v>0</v>
      </c>
      <c r="F26" s="12">
        <f t="shared" si="1"/>
        <v>0</v>
      </c>
      <c r="G26" s="12">
        <f t="shared" si="2"/>
        <v>0</v>
      </c>
      <c r="H26" s="12">
        <f t="shared" si="3"/>
        <v>1</v>
      </c>
      <c r="I26" s="12">
        <f t="shared" si="4"/>
        <v>0</v>
      </c>
      <c r="J26" s="12">
        <f t="shared" si="5"/>
        <v>0</v>
      </c>
      <c r="K26" s="12">
        <f t="shared" si="6"/>
        <v>0</v>
      </c>
      <c r="L26" s="12">
        <f t="shared" si="7"/>
        <v>1</v>
      </c>
      <c r="M26" s="13">
        <f t="shared" si="8"/>
        <v>1</v>
      </c>
      <c r="N26" s="14" t="s">
        <v>15</v>
      </c>
    </row>
    <row r="27" spans="1:14" x14ac:dyDescent="0.2">
      <c r="A27" s="9">
        <v>43796.6098112732</v>
      </c>
      <c r="B27" s="10" t="s">
        <v>56</v>
      </c>
      <c r="C27" s="11" t="s">
        <v>24</v>
      </c>
      <c r="D27" s="10" t="s">
        <v>14</v>
      </c>
      <c r="E27" s="12">
        <f t="shared" si="0"/>
        <v>0</v>
      </c>
      <c r="F27" s="12">
        <f t="shared" si="1"/>
        <v>0</v>
      </c>
      <c r="G27" s="12">
        <f t="shared" si="2"/>
        <v>0</v>
      </c>
      <c r="H27" s="12">
        <f t="shared" si="3"/>
        <v>1</v>
      </c>
      <c r="I27" s="12">
        <f t="shared" si="4"/>
        <v>0</v>
      </c>
      <c r="J27" s="12">
        <f t="shared" si="5"/>
        <v>0</v>
      </c>
      <c r="K27" s="12">
        <f t="shared" si="6"/>
        <v>0</v>
      </c>
      <c r="L27" s="12">
        <f t="shared" si="7"/>
        <v>1</v>
      </c>
      <c r="M27" s="13">
        <f t="shared" si="8"/>
        <v>1</v>
      </c>
      <c r="N27" s="14" t="s">
        <v>15</v>
      </c>
    </row>
    <row r="28" spans="1:14" x14ac:dyDescent="0.2">
      <c r="A28" s="9">
        <v>43789.4670702894</v>
      </c>
      <c r="B28" s="10" t="s">
        <v>57</v>
      </c>
      <c r="C28" s="11" t="s">
        <v>18</v>
      </c>
      <c r="D28" s="10" t="s">
        <v>19</v>
      </c>
      <c r="E28" s="12">
        <f t="shared" si="0"/>
        <v>0</v>
      </c>
      <c r="F28" s="12">
        <f t="shared" si="1"/>
        <v>1</v>
      </c>
      <c r="G28" s="12">
        <f t="shared" si="2"/>
        <v>0</v>
      </c>
      <c r="H28" s="12">
        <f t="shared" si="3"/>
        <v>0</v>
      </c>
      <c r="I28" s="12">
        <f t="shared" si="4"/>
        <v>0</v>
      </c>
      <c r="J28" s="12">
        <f t="shared" si="5"/>
        <v>3</v>
      </c>
      <c r="K28" s="12">
        <f t="shared" si="6"/>
        <v>0</v>
      </c>
      <c r="L28" s="12">
        <f t="shared" si="7"/>
        <v>0</v>
      </c>
      <c r="M28" s="13">
        <f t="shared" si="8"/>
        <v>3</v>
      </c>
      <c r="N28" s="14" t="s">
        <v>33</v>
      </c>
    </row>
    <row r="29" spans="1:14" x14ac:dyDescent="0.2">
      <c r="A29" s="9">
        <v>43805.604133113397</v>
      </c>
      <c r="B29" s="10" t="s">
        <v>58</v>
      </c>
      <c r="C29" s="11" t="s">
        <v>49</v>
      </c>
      <c r="D29" s="10" t="s">
        <v>14</v>
      </c>
      <c r="E29" s="12">
        <f t="shared" si="0"/>
        <v>0</v>
      </c>
      <c r="F29" s="12">
        <f t="shared" si="1"/>
        <v>0</v>
      </c>
      <c r="G29" s="12">
        <f t="shared" si="2"/>
        <v>0</v>
      </c>
      <c r="H29" s="12">
        <f t="shared" si="3"/>
        <v>1</v>
      </c>
      <c r="I29" s="12">
        <f t="shared" si="4"/>
        <v>0</v>
      </c>
      <c r="J29" s="12">
        <f t="shared" si="5"/>
        <v>0</v>
      </c>
      <c r="K29" s="12">
        <f t="shared" si="6"/>
        <v>0</v>
      </c>
      <c r="L29" s="12">
        <f t="shared" si="7"/>
        <v>1</v>
      </c>
      <c r="M29" s="13">
        <f t="shared" si="8"/>
        <v>1</v>
      </c>
      <c r="N29" s="14" t="s">
        <v>15</v>
      </c>
    </row>
    <row r="30" spans="1:14" x14ac:dyDescent="0.2">
      <c r="A30" s="9">
        <v>43806.2818899306</v>
      </c>
      <c r="B30" s="10" t="s">
        <v>59</v>
      </c>
      <c r="C30" s="11" t="s">
        <v>24</v>
      </c>
      <c r="D30" s="10" t="s">
        <v>14</v>
      </c>
      <c r="E30" s="12">
        <f t="shared" si="0"/>
        <v>0</v>
      </c>
      <c r="F30" s="12">
        <f t="shared" si="1"/>
        <v>0</v>
      </c>
      <c r="G30" s="12">
        <f t="shared" si="2"/>
        <v>0</v>
      </c>
      <c r="H30" s="12">
        <f t="shared" si="3"/>
        <v>1</v>
      </c>
      <c r="I30" s="12">
        <f t="shared" si="4"/>
        <v>0</v>
      </c>
      <c r="J30" s="12">
        <f t="shared" si="5"/>
        <v>0</v>
      </c>
      <c r="K30" s="12">
        <f t="shared" si="6"/>
        <v>0</v>
      </c>
      <c r="L30" s="12">
        <f t="shared" si="7"/>
        <v>1</v>
      </c>
      <c r="M30" s="13">
        <f t="shared" si="8"/>
        <v>1</v>
      </c>
      <c r="N30" s="14" t="s">
        <v>15</v>
      </c>
    </row>
    <row r="31" spans="1:14" x14ac:dyDescent="0.2">
      <c r="A31" s="9">
        <v>43808.8745578241</v>
      </c>
      <c r="B31" s="10" t="s">
        <v>60</v>
      </c>
      <c r="C31" s="11" t="s">
        <v>29</v>
      </c>
      <c r="D31" s="10" t="s">
        <v>14</v>
      </c>
      <c r="E31" s="12">
        <f t="shared" si="0"/>
        <v>0</v>
      </c>
      <c r="F31" s="12">
        <f t="shared" si="1"/>
        <v>0</v>
      </c>
      <c r="G31" s="12">
        <f t="shared" si="2"/>
        <v>0</v>
      </c>
      <c r="H31" s="12">
        <f t="shared" si="3"/>
        <v>1</v>
      </c>
      <c r="I31" s="12">
        <f t="shared" si="4"/>
        <v>0</v>
      </c>
      <c r="J31" s="12">
        <f t="shared" si="5"/>
        <v>0</v>
      </c>
      <c r="K31" s="12">
        <f t="shared" si="6"/>
        <v>0</v>
      </c>
      <c r="L31" s="12">
        <f t="shared" si="7"/>
        <v>1</v>
      </c>
      <c r="M31" s="13">
        <f t="shared" si="8"/>
        <v>1</v>
      </c>
      <c r="N31" s="14" t="s">
        <v>15</v>
      </c>
    </row>
    <row r="32" spans="1:14" x14ac:dyDescent="0.2">
      <c r="A32" s="9">
        <v>43789.709003750002</v>
      </c>
      <c r="B32" s="10" t="s">
        <v>61</v>
      </c>
      <c r="C32" s="11" t="s">
        <v>47</v>
      </c>
      <c r="D32" s="10" t="s">
        <v>19</v>
      </c>
      <c r="E32" s="12">
        <f t="shared" si="0"/>
        <v>0</v>
      </c>
      <c r="F32" s="12">
        <f t="shared" si="1"/>
        <v>1</v>
      </c>
      <c r="G32" s="12">
        <f t="shared" si="2"/>
        <v>0</v>
      </c>
      <c r="H32" s="12">
        <f t="shared" si="3"/>
        <v>0</v>
      </c>
      <c r="I32" s="12">
        <f t="shared" si="4"/>
        <v>0</v>
      </c>
      <c r="J32" s="12">
        <f t="shared" si="5"/>
        <v>3</v>
      </c>
      <c r="K32" s="12">
        <f t="shared" si="6"/>
        <v>0</v>
      </c>
      <c r="L32" s="12">
        <f t="shared" si="7"/>
        <v>0</v>
      </c>
      <c r="M32" s="13">
        <f t="shared" si="8"/>
        <v>3</v>
      </c>
      <c r="N32" s="14" t="s">
        <v>33</v>
      </c>
    </row>
    <row r="33" spans="1:14" x14ac:dyDescent="0.2">
      <c r="A33" s="9">
        <v>43792.492959629599</v>
      </c>
      <c r="B33" s="10" t="s">
        <v>62</v>
      </c>
      <c r="C33" s="11" t="s">
        <v>49</v>
      </c>
      <c r="D33" s="10" t="s">
        <v>14</v>
      </c>
      <c r="E33" s="12">
        <f t="shared" si="0"/>
        <v>0</v>
      </c>
      <c r="F33" s="12">
        <f t="shared" si="1"/>
        <v>0</v>
      </c>
      <c r="G33" s="12">
        <f t="shared" si="2"/>
        <v>0</v>
      </c>
      <c r="H33" s="12">
        <f t="shared" si="3"/>
        <v>1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2">
        <f t="shared" si="7"/>
        <v>1</v>
      </c>
      <c r="M33" s="13">
        <f t="shared" si="8"/>
        <v>1</v>
      </c>
      <c r="N33" s="14" t="s">
        <v>15</v>
      </c>
    </row>
    <row r="34" spans="1:14" x14ac:dyDescent="0.2">
      <c r="A34" s="9">
        <v>43813.693171203697</v>
      </c>
      <c r="B34" s="10" t="s">
        <v>63</v>
      </c>
      <c r="C34" s="11" t="s">
        <v>39</v>
      </c>
      <c r="D34" s="10" t="s">
        <v>14</v>
      </c>
      <c r="E34" s="12">
        <f t="shared" ref="E34:E65" si="9">COUNTIF(D34:D34,"A")</f>
        <v>0</v>
      </c>
      <c r="F34" s="12">
        <f t="shared" ref="F34:F65" si="10">COUNTIF(D34:D34,"B")</f>
        <v>0</v>
      </c>
      <c r="G34" s="12">
        <f t="shared" ref="G34:G65" si="11">COUNTIF(D34:D34,"C")</f>
        <v>0</v>
      </c>
      <c r="H34" s="12">
        <f t="shared" ref="H34:H65" si="12">COUNTIF(D34:D34,"D")</f>
        <v>1</v>
      </c>
      <c r="I34" s="12">
        <f t="shared" ref="I34:I67" si="13">E34*4</f>
        <v>0</v>
      </c>
      <c r="J34" s="12">
        <f t="shared" ref="J34:J66" si="14">F34*3</f>
        <v>0</v>
      </c>
      <c r="K34" s="12">
        <f t="shared" ref="K34:K66" si="15">G34*2</f>
        <v>0</v>
      </c>
      <c r="L34" s="12">
        <f t="shared" ref="L34:L66" si="16">H34*1</f>
        <v>1</v>
      </c>
      <c r="M34" s="13">
        <f t="shared" si="8"/>
        <v>1</v>
      </c>
      <c r="N34" s="14" t="s">
        <v>15</v>
      </c>
    </row>
    <row r="35" spans="1:14" x14ac:dyDescent="0.2">
      <c r="A35" s="9">
        <v>43790.4425849537</v>
      </c>
      <c r="B35" s="10" t="s">
        <v>64</v>
      </c>
      <c r="C35" s="11" t="s">
        <v>18</v>
      </c>
      <c r="D35" s="10" t="s">
        <v>16</v>
      </c>
      <c r="E35" s="12">
        <f t="shared" si="9"/>
        <v>1</v>
      </c>
      <c r="F35" s="12">
        <f t="shared" si="10"/>
        <v>0</v>
      </c>
      <c r="G35" s="12">
        <f t="shared" si="11"/>
        <v>0</v>
      </c>
      <c r="H35" s="12">
        <f t="shared" si="12"/>
        <v>0</v>
      </c>
      <c r="I35" s="12">
        <f t="shared" si="13"/>
        <v>4</v>
      </c>
      <c r="J35" s="12">
        <f t="shared" si="14"/>
        <v>0</v>
      </c>
      <c r="K35" s="12">
        <f t="shared" si="15"/>
        <v>0</v>
      </c>
      <c r="L35" s="12">
        <f t="shared" si="16"/>
        <v>0</v>
      </c>
      <c r="M35" s="13">
        <f t="shared" si="8"/>
        <v>4</v>
      </c>
      <c r="N35" s="14" t="s">
        <v>21</v>
      </c>
    </row>
    <row r="36" spans="1:14" x14ac:dyDescent="0.2">
      <c r="A36" s="9">
        <v>43787.923657268497</v>
      </c>
      <c r="B36" s="10" t="s">
        <v>65</v>
      </c>
      <c r="C36" s="11" t="s">
        <v>24</v>
      </c>
      <c r="D36" s="10" t="s">
        <v>19</v>
      </c>
      <c r="E36" s="12">
        <f t="shared" si="9"/>
        <v>0</v>
      </c>
      <c r="F36" s="12">
        <f t="shared" si="10"/>
        <v>1</v>
      </c>
      <c r="G36" s="12">
        <f t="shared" si="11"/>
        <v>0</v>
      </c>
      <c r="H36" s="12">
        <f t="shared" si="12"/>
        <v>0</v>
      </c>
      <c r="I36" s="12">
        <f t="shared" si="13"/>
        <v>0</v>
      </c>
      <c r="J36" s="12">
        <f t="shared" si="14"/>
        <v>3</v>
      </c>
      <c r="K36" s="12">
        <f t="shared" si="15"/>
        <v>0</v>
      </c>
      <c r="L36" s="12">
        <f t="shared" si="16"/>
        <v>0</v>
      </c>
      <c r="M36" s="13">
        <f t="shared" si="8"/>
        <v>3</v>
      </c>
      <c r="N36" s="14" t="s">
        <v>33</v>
      </c>
    </row>
    <row r="37" spans="1:14" x14ac:dyDescent="0.2">
      <c r="A37" s="9">
        <v>43791.678153321802</v>
      </c>
      <c r="B37" s="10" t="s">
        <v>66</v>
      </c>
      <c r="C37" s="11" t="s">
        <v>24</v>
      </c>
      <c r="D37" s="10" t="s">
        <v>14</v>
      </c>
      <c r="E37" s="12">
        <f t="shared" si="9"/>
        <v>0</v>
      </c>
      <c r="F37" s="12">
        <f t="shared" si="10"/>
        <v>0</v>
      </c>
      <c r="G37" s="12">
        <f t="shared" si="11"/>
        <v>0</v>
      </c>
      <c r="H37" s="12">
        <f t="shared" si="12"/>
        <v>1</v>
      </c>
      <c r="I37" s="12">
        <f t="shared" si="13"/>
        <v>0</v>
      </c>
      <c r="J37" s="12">
        <f t="shared" si="14"/>
        <v>0</v>
      </c>
      <c r="K37" s="12">
        <f t="shared" si="15"/>
        <v>0</v>
      </c>
      <c r="L37" s="12">
        <f t="shared" si="16"/>
        <v>1</v>
      </c>
      <c r="M37" s="13">
        <f t="shared" si="8"/>
        <v>1</v>
      </c>
      <c r="N37" s="14" t="s">
        <v>15</v>
      </c>
    </row>
    <row r="38" spans="1:14" x14ac:dyDescent="0.2">
      <c r="A38" s="9">
        <v>43794.835046273103</v>
      </c>
      <c r="B38" s="10" t="s">
        <v>67</v>
      </c>
      <c r="C38" s="11" t="s">
        <v>47</v>
      </c>
      <c r="D38" s="10" t="s">
        <v>14</v>
      </c>
      <c r="E38" s="12">
        <f t="shared" si="9"/>
        <v>0</v>
      </c>
      <c r="F38" s="12">
        <f t="shared" si="10"/>
        <v>0</v>
      </c>
      <c r="G38" s="12">
        <f t="shared" si="11"/>
        <v>0</v>
      </c>
      <c r="H38" s="12">
        <f t="shared" si="12"/>
        <v>1</v>
      </c>
      <c r="I38" s="12">
        <f t="shared" si="13"/>
        <v>0</v>
      </c>
      <c r="J38" s="12">
        <f t="shared" si="14"/>
        <v>0</v>
      </c>
      <c r="K38" s="12">
        <f t="shared" si="15"/>
        <v>0</v>
      </c>
      <c r="L38" s="12">
        <f t="shared" si="16"/>
        <v>1</v>
      </c>
      <c r="M38" s="13">
        <f t="shared" si="8"/>
        <v>1</v>
      </c>
      <c r="N38" s="14" t="s">
        <v>15</v>
      </c>
    </row>
    <row r="39" spans="1:14" x14ac:dyDescent="0.2">
      <c r="A39" s="9">
        <v>43788.412421400499</v>
      </c>
      <c r="B39" s="10" t="s">
        <v>68</v>
      </c>
      <c r="C39" s="11" t="s">
        <v>39</v>
      </c>
      <c r="D39" s="10" t="s">
        <v>14</v>
      </c>
      <c r="E39" s="12">
        <f t="shared" si="9"/>
        <v>0</v>
      </c>
      <c r="F39" s="12">
        <f t="shared" si="10"/>
        <v>0</v>
      </c>
      <c r="G39" s="12">
        <f t="shared" si="11"/>
        <v>0</v>
      </c>
      <c r="H39" s="12">
        <f t="shared" si="12"/>
        <v>1</v>
      </c>
      <c r="I39" s="12">
        <f t="shared" si="13"/>
        <v>0</v>
      </c>
      <c r="J39" s="12">
        <f t="shared" si="14"/>
        <v>0</v>
      </c>
      <c r="K39" s="12">
        <f t="shared" si="15"/>
        <v>0</v>
      </c>
      <c r="L39" s="12">
        <f t="shared" si="16"/>
        <v>1</v>
      </c>
      <c r="M39" s="13">
        <f t="shared" si="8"/>
        <v>1</v>
      </c>
      <c r="N39" s="14" t="s">
        <v>15</v>
      </c>
    </row>
    <row r="40" spans="1:14" x14ac:dyDescent="0.2">
      <c r="A40" s="9">
        <v>43793.9705278357</v>
      </c>
      <c r="B40" s="10" t="s">
        <v>69</v>
      </c>
      <c r="C40" s="11" t="s">
        <v>13</v>
      </c>
      <c r="D40" s="10" t="s">
        <v>14</v>
      </c>
      <c r="E40" s="12">
        <f t="shared" si="9"/>
        <v>0</v>
      </c>
      <c r="F40" s="12">
        <f t="shared" si="10"/>
        <v>0</v>
      </c>
      <c r="G40" s="12">
        <f t="shared" si="11"/>
        <v>0</v>
      </c>
      <c r="H40" s="12">
        <f t="shared" si="12"/>
        <v>1</v>
      </c>
      <c r="I40" s="12">
        <f t="shared" si="13"/>
        <v>0</v>
      </c>
      <c r="J40" s="12">
        <f t="shared" si="14"/>
        <v>0</v>
      </c>
      <c r="K40" s="12">
        <f t="shared" si="15"/>
        <v>0</v>
      </c>
      <c r="L40" s="12">
        <f t="shared" si="16"/>
        <v>1</v>
      </c>
      <c r="M40" s="13">
        <f t="shared" si="8"/>
        <v>1</v>
      </c>
      <c r="N40" s="14" t="s">
        <v>15</v>
      </c>
    </row>
    <row r="41" spans="1:14" x14ac:dyDescent="0.2">
      <c r="A41" s="9">
        <v>43794.742634652801</v>
      </c>
      <c r="B41" s="10" t="s">
        <v>70</v>
      </c>
      <c r="C41" s="11" t="s">
        <v>26</v>
      </c>
      <c r="D41" s="10" t="s">
        <v>14</v>
      </c>
      <c r="E41" s="12">
        <f t="shared" si="9"/>
        <v>0</v>
      </c>
      <c r="F41" s="12">
        <f t="shared" si="10"/>
        <v>0</v>
      </c>
      <c r="G41" s="12">
        <f t="shared" si="11"/>
        <v>0</v>
      </c>
      <c r="H41" s="12">
        <f t="shared" si="12"/>
        <v>1</v>
      </c>
      <c r="I41" s="12">
        <f t="shared" si="13"/>
        <v>0</v>
      </c>
      <c r="J41" s="12">
        <f t="shared" si="14"/>
        <v>0</v>
      </c>
      <c r="K41" s="12">
        <f t="shared" si="15"/>
        <v>0</v>
      </c>
      <c r="L41" s="12">
        <f t="shared" si="16"/>
        <v>1</v>
      </c>
      <c r="M41" s="13">
        <f t="shared" si="8"/>
        <v>1</v>
      </c>
      <c r="N41" s="14" t="s">
        <v>15</v>
      </c>
    </row>
    <row r="42" spans="1:14" x14ac:dyDescent="0.2">
      <c r="A42" s="9">
        <v>43791.021370358802</v>
      </c>
      <c r="B42" s="10" t="s">
        <v>71</v>
      </c>
      <c r="C42" s="11" t="s">
        <v>24</v>
      </c>
      <c r="D42" s="10" t="s">
        <v>14</v>
      </c>
      <c r="E42" s="12">
        <f t="shared" si="9"/>
        <v>0</v>
      </c>
      <c r="F42" s="12">
        <f t="shared" si="10"/>
        <v>0</v>
      </c>
      <c r="G42" s="12">
        <f t="shared" si="11"/>
        <v>0</v>
      </c>
      <c r="H42" s="12">
        <f t="shared" si="12"/>
        <v>1</v>
      </c>
      <c r="I42" s="12">
        <f t="shared" si="13"/>
        <v>0</v>
      </c>
      <c r="J42" s="12">
        <f t="shared" si="14"/>
        <v>0</v>
      </c>
      <c r="K42" s="12">
        <f t="shared" si="15"/>
        <v>0</v>
      </c>
      <c r="L42" s="12">
        <f t="shared" si="16"/>
        <v>1</v>
      </c>
      <c r="M42" s="13">
        <f t="shared" si="8"/>
        <v>1</v>
      </c>
      <c r="N42" s="14" t="s">
        <v>15</v>
      </c>
    </row>
    <row r="43" spans="1:14" x14ac:dyDescent="0.2">
      <c r="A43" s="9">
        <v>43790.798507129599</v>
      </c>
      <c r="B43" s="10" t="s">
        <v>72</v>
      </c>
      <c r="C43" s="11" t="s">
        <v>49</v>
      </c>
      <c r="D43" s="10" t="s">
        <v>14</v>
      </c>
      <c r="E43" s="12">
        <f t="shared" si="9"/>
        <v>0</v>
      </c>
      <c r="F43" s="12">
        <f t="shared" si="10"/>
        <v>0</v>
      </c>
      <c r="G43" s="12">
        <f t="shared" si="11"/>
        <v>0</v>
      </c>
      <c r="H43" s="12">
        <f t="shared" si="12"/>
        <v>1</v>
      </c>
      <c r="I43" s="12">
        <f t="shared" si="13"/>
        <v>0</v>
      </c>
      <c r="J43" s="12">
        <f t="shared" si="14"/>
        <v>0</v>
      </c>
      <c r="K43" s="12">
        <f t="shared" si="15"/>
        <v>0</v>
      </c>
      <c r="L43" s="12">
        <f t="shared" si="16"/>
        <v>1</v>
      </c>
      <c r="M43" s="13">
        <f t="shared" si="8"/>
        <v>1</v>
      </c>
      <c r="N43" s="14" t="s">
        <v>15</v>
      </c>
    </row>
    <row r="44" spans="1:14" x14ac:dyDescent="0.2">
      <c r="A44" s="9">
        <v>43787.935358240698</v>
      </c>
      <c r="B44" s="10" t="s">
        <v>73</v>
      </c>
      <c r="C44" s="11" t="s">
        <v>29</v>
      </c>
      <c r="D44" s="10" t="s">
        <v>19</v>
      </c>
      <c r="E44" s="12">
        <f t="shared" si="9"/>
        <v>0</v>
      </c>
      <c r="F44" s="12">
        <f t="shared" si="10"/>
        <v>1</v>
      </c>
      <c r="G44" s="12">
        <f t="shared" si="11"/>
        <v>0</v>
      </c>
      <c r="H44" s="12">
        <f t="shared" si="12"/>
        <v>0</v>
      </c>
      <c r="I44" s="12">
        <f t="shared" si="13"/>
        <v>0</v>
      </c>
      <c r="J44" s="12">
        <f t="shared" si="14"/>
        <v>3</v>
      </c>
      <c r="K44" s="12">
        <f t="shared" si="15"/>
        <v>0</v>
      </c>
      <c r="L44" s="12">
        <f t="shared" si="16"/>
        <v>0</v>
      </c>
      <c r="M44" s="13">
        <f t="shared" si="8"/>
        <v>3</v>
      </c>
      <c r="N44" s="14" t="s">
        <v>33</v>
      </c>
    </row>
    <row r="45" spans="1:14" x14ac:dyDescent="0.2">
      <c r="A45" s="9">
        <v>43787.625883634297</v>
      </c>
      <c r="B45" s="10" t="s">
        <v>74</v>
      </c>
      <c r="C45" s="11" t="s">
        <v>39</v>
      </c>
      <c r="D45" s="10" t="s">
        <v>16</v>
      </c>
      <c r="E45" s="12">
        <f t="shared" si="9"/>
        <v>1</v>
      </c>
      <c r="F45" s="12">
        <f t="shared" si="10"/>
        <v>0</v>
      </c>
      <c r="G45" s="12">
        <f t="shared" si="11"/>
        <v>0</v>
      </c>
      <c r="H45" s="12">
        <f t="shared" si="12"/>
        <v>0</v>
      </c>
      <c r="I45" s="12">
        <f t="shared" si="13"/>
        <v>4</v>
      </c>
      <c r="J45" s="12">
        <f t="shared" si="14"/>
        <v>0</v>
      </c>
      <c r="K45" s="12">
        <f t="shared" si="15"/>
        <v>0</v>
      </c>
      <c r="L45" s="12">
        <f t="shared" si="16"/>
        <v>0</v>
      </c>
      <c r="M45" s="13">
        <f t="shared" si="8"/>
        <v>4</v>
      </c>
      <c r="N45" s="14" t="s">
        <v>21</v>
      </c>
    </row>
    <row r="46" spans="1:14" x14ac:dyDescent="0.2">
      <c r="A46" s="9">
        <v>43791.334216446798</v>
      </c>
      <c r="B46" s="10" t="s">
        <v>75</v>
      </c>
      <c r="C46" s="11" t="s">
        <v>49</v>
      </c>
      <c r="D46" s="10" t="s">
        <v>14</v>
      </c>
      <c r="E46" s="12">
        <f t="shared" si="9"/>
        <v>0</v>
      </c>
      <c r="F46" s="12">
        <f t="shared" si="10"/>
        <v>0</v>
      </c>
      <c r="G46" s="12">
        <f t="shared" si="11"/>
        <v>0</v>
      </c>
      <c r="H46" s="12">
        <f t="shared" si="12"/>
        <v>1</v>
      </c>
      <c r="I46" s="12">
        <f t="shared" si="13"/>
        <v>0</v>
      </c>
      <c r="J46" s="12">
        <f t="shared" si="14"/>
        <v>0</v>
      </c>
      <c r="K46" s="12">
        <f t="shared" si="15"/>
        <v>0</v>
      </c>
      <c r="L46" s="12">
        <f t="shared" si="16"/>
        <v>1</v>
      </c>
      <c r="M46" s="13">
        <f t="shared" si="8"/>
        <v>1</v>
      </c>
      <c r="N46" s="14" t="s">
        <v>15</v>
      </c>
    </row>
    <row r="47" spans="1:14" x14ac:dyDescent="0.2">
      <c r="A47" s="9">
        <v>43791.667141296297</v>
      </c>
      <c r="B47" s="10" t="s">
        <v>76</v>
      </c>
      <c r="C47" s="11" t="s">
        <v>24</v>
      </c>
      <c r="D47" s="10" t="s">
        <v>14</v>
      </c>
      <c r="E47" s="12">
        <f t="shared" si="9"/>
        <v>0</v>
      </c>
      <c r="F47" s="12">
        <f t="shared" si="10"/>
        <v>0</v>
      </c>
      <c r="G47" s="12">
        <f t="shared" si="11"/>
        <v>0</v>
      </c>
      <c r="H47" s="12">
        <f t="shared" si="12"/>
        <v>1</v>
      </c>
      <c r="I47" s="12">
        <f t="shared" si="13"/>
        <v>0</v>
      </c>
      <c r="J47" s="12">
        <f t="shared" si="14"/>
        <v>0</v>
      </c>
      <c r="K47" s="12">
        <f t="shared" si="15"/>
        <v>0</v>
      </c>
      <c r="L47" s="12">
        <f t="shared" si="16"/>
        <v>1</v>
      </c>
      <c r="M47" s="13">
        <f t="shared" si="8"/>
        <v>1</v>
      </c>
      <c r="N47" s="14" t="s">
        <v>15</v>
      </c>
    </row>
    <row r="48" spans="1:14" x14ac:dyDescent="0.2">
      <c r="A48" s="9">
        <v>43789.785557615702</v>
      </c>
      <c r="B48" s="10" t="s">
        <v>77</v>
      </c>
      <c r="C48" s="11" t="s">
        <v>78</v>
      </c>
      <c r="D48" s="10" t="s">
        <v>16</v>
      </c>
      <c r="E48" s="12">
        <f t="shared" si="9"/>
        <v>1</v>
      </c>
      <c r="F48" s="12">
        <f t="shared" si="10"/>
        <v>0</v>
      </c>
      <c r="G48" s="12">
        <f t="shared" si="11"/>
        <v>0</v>
      </c>
      <c r="H48" s="12">
        <f t="shared" si="12"/>
        <v>0</v>
      </c>
      <c r="I48" s="12">
        <f t="shared" si="13"/>
        <v>4</v>
      </c>
      <c r="J48" s="12">
        <f t="shared" si="14"/>
        <v>0</v>
      </c>
      <c r="K48" s="12">
        <f t="shared" si="15"/>
        <v>0</v>
      </c>
      <c r="L48" s="12">
        <f t="shared" si="16"/>
        <v>0</v>
      </c>
      <c r="M48" s="13">
        <f t="shared" si="8"/>
        <v>4</v>
      </c>
      <c r="N48" s="14" t="s">
        <v>21</v>
      </c>
    </row>
    <row r="49" spans="1:14" x14ac:dyDescent="0.2">
      <c r="A49" s="9">
        <v>43791.449836423599</v>
      </c>
      <c r="B49" s="10" t="s">
        <v>79</v>
      </c>
      <c r="C49" s="11" t="s">
        <v>24</v>
      </c>
      <c r="D49" s="10" t="s">
        <v>14</v>
      </c>
      <c r="E49" s="12">
        <f t="shared" si="9"/>
        <v>0</v>
      </c>
      <c r="F49" s="12">
        <f t="shared" si="10"/>
        <v>0</v>
      </c>
      <c r="G49" s="12">
        <f t="shared" si="11"/>
        <v>0</v>
      </c>
      <c r="H49" s="12">
        <f t="shared" si="12"/>
        <v>1</v>
      </c>
      <c r="I49" s="12">
        <f t="shared" si="13"/>
        <v>0</v>
      </c>
      <c r="J49" s="12">
        <f t="shared" si="14"/>
        <v>0</v>
      </c>
      <c r="K49" s="12">
        <f t="shared" si="15"/>
        <v>0</v>
      </c>
      <c r="L49" s="12">
        <f t="shared" si="16"/>
        <v>1</v>
      </c>
      <c r="M49" s="13">
        <f t="shared" si="8"/>
        <v>1</v>
      </c>
      <c r="N49" s="14" t="s">
        <v>15</v>
      </c>
    </row>
    <row r="50" spans="1:14" x14ac:dyDescent="0.2">
      <c r="A50" s="9">
        <v>43787.720637372702</v>
      </c>
      <c r="B50" s="10" t="s">
        <v>80</v>
      </c>
      <c r="C50" s="11" t="s">
        <v>81</v>
      </c>
      <c r="D50" s="10" t="s">
        <v>14</v>
      </c>
      <c r="E50" s="12">
        <f t="shared" si="9"/>
        <v>0</v>
      </c>
      <c r="F50" s="12">
        <f t="shared" si="10"/>
        <v>0</v>
      </c>
      <c r="G50" s="12">
        <f t="shared" si="11"/>
        <v>0</v>
      </c>
      <c r="H50" s="12">
        <f t="shared" si="12"/>
        <v>1</v>
      </c>
      <c r="I50" s="12">
        <f t="shared" si="13"/>
        <v>0</v>
      </c>
      <c r="J50" s="12">
        <f t="shared" si="14"/>
        <v>0</v>
      </c>
      <c r="K50" s="12">
        <f t="shared" si="15"/>
        <v>0</v>
      </c>
      <c r="L50" s="12">
        <f t="shared" si="16"/>
        <v>1</v>
      </c>
      <c r="M50" s="13">
        <f t="shared" si="8"/>
        <v>1</v>
      </c>
      <c r="N50" s="14" t="s">
        <v>15</v>
      </c>
    </row>
    <row r="51" spans="1:14" x14ac:dyDescent="0.2">
      <c r="A51" s="9">
        <v>43788.514085925897</v>
      </c>
      <c r="B51" s="10" t="s">
        <v>82</v>
      </c>
      <c r="C51" s="11" t="s">
        <v>26</v>
      </c>
      <c r="D51" s="10" t="s">
        <v>14</v>
      </c>
      <c r="E51" s="12">
        <f t="shared" si="9"/>
        <v>0</v>
      </c>
      <c r="F51" s="12">
        <f t="shared" si="10"/>
        <v>0</v>
      </c>
      <c r="G51" s="12">
        <f t="shared" si="11"/>
        <v>0</v>
      </c>
      <c r="H51" s="12">
        <f t="shared" si="12"/>
        <v>1</v>
      </c>
      <c r="I51" s="12">
        <f t="shared" si="13"/>
        <v>0</v>
      </c>
      <c r="J51" s="12">
        <f t="shared" si="14"/>
        <v>0</v>
      </c>
      <c r="K51" s="12">
        <f t="shared" si="15"/>
        <v>0</v>
      </c>
      <c r="L51" s="12">
        <f t="shared" si="16"/>
        <v>1</v>
      </c>
      <c r="M51" s="13">
        <f t="shared" si="8"/>
        <v>1</v>
      </c>
      <c r="N51" s="14" t="s">
        <v>15</v>
      </c>
    </row>
    <row r="52" spans="1:14" x14ac:dyDescent="0.2">
      <c r="A52" s="9">
        <v>43789.6941879398</v>
      </c>
      <c r="B52" s="10" t="s">
        <v>83</v>
      </c>
      <c r="C52" s="11" t="s">
        <v>47</v>
      </c>
      <c r="D52" s="10" t="s">
        <v>19</v>
      </c>
      <c r="E52" s="12">
        <f t="shared" si="9"/>
        <v>0</v>
      </c>
      <c r="F52" s="12">
        <f t="shared" si="10"/>
        <v>1</v>
      </c>
      <c r="G52" s="12">
        <f t="shared" si="11"/>
        <v>0</v>
      </c>
      <c r="H52" s="12">
        <f t="shared" si="12"/>
        <v>0</v>
      </c>
      <c r="I52" s="12">
        <f t="shared" si="13"/>
        <v>0</v>
      </c>
      <c r="J52" s="12">
        <f t="shared" si="14"/>
        <v>3</v>
      </c>
      <c r="K52" s="12">
        <f t="shared" si="15"/>
        <v>0</v>
      </c>
      <c r="L52" s="12">
        <f t="shared" si="16"/>
        <v>0</v>
      </c>
      <c r="M52" s="13">
        <f t="shared" si="8"/>
        <v>3</v>
      </c>
      <c r="N52" s="14" t="s">
        <v>33</v>
      </c>
    </row>
    <row r="53" spans="1:14" x14ac:dyDescent="0.2">
      <c r="A53" s="9">
        <v>43789.577475960599</v>
      </c>
      <c r="B53" s="10" t="s">
        <v>84</v>
      </c>
      <c r="C53" s="11" t="s">
        <v>47</v>
      </c>
      <c r="D53" s="10" t="s">
        <v>16</v>
      </c>
      <c r="E53" s="12">
        <f t="shared" si="9"/>
        <v>1</v>
      </c>
      <c r="F53" s="12">
        <f t="shared" si="10"/>
        <v>0</v>
      </c>
      <c r="G53" s="12">
        <f t="shared" si="11"/>
        <v>0</v>
      </c>
      <c r="H53" s="12">
        <f t="shared" si="12"/>
        <v>0</v>
      </c>
      <c r="I53" s="12">
        <f t="shared" si="13"/>
        <v>4</v>
      </c>
      <c r="J53" s="12">
        <f t="shared" si="14"/>
        <v>0</v>
      </c>
      <c r="K53" s="12">
        <f t="shared" si="15"/>
        <v>0</v>
      </c>
      <c r="L53" s="12">
        <f t="shared" si="16"/>
        <v>0</v>
      </c>
      <c r="M53" s="13">
        <f t="shared" si="8"/>
        <v>4</v>
      </c>
      <c r="N53" s="14" t="s">
        <v>21</v>
      </c>
    </row>
    <row r="54" spans="1:14" x14ac:dyDescent="0.2">
      <c r="A54" s="9">
        <v>43788.943953148097</v>
      </c>
      <c r="B54" s="10" t="s">
        <v>85</v>
      </c>
      <c r="C54" s="11" t="s">
        <v>26</v>
      </c>
      <c r="D54" s="10" t="s">
        <v>14</v>
      </c>
      <c r="E54" s="12">
        <f t="shared" si="9"/>
        <v>0</v>
      </c>
      <c r="F54" s="12">
        <f t="shared" si="10"/>
        <v>0</v>
      </c>
      <c r="G54" s="12">
        <f t="shared" si="11"/>
        <v>0</v>
      </c>
      <c r="H54" s="12">
        <f t="shared" si="12"/>
        <v>1</v>
      </c>
      <c r="I54" s="12">
        <f t="shared" si="13"/>
        <v>0</v>
      </c>
      <c r="J54" s="12">
        <f t="shared" si="14"/>
        <v>0</v>
      </c>
      <c r="K54" s="12">
        <f t="shared" si="15"/>
        <v>0</v>
      </c>
      <c r="L54" s="12">
        <f t="shared" si="16"/>
        <v>1</v>
      </c>
      <c r="M54" s="13">
        <f t="shared" si="8"/>
        <v>1</v>
      </c>
      <c r="N54" s="14" t="s">
        <v>15</v>
      </c>
    </row>
    <row r="55" spans="1:14" x14ac:dyDescent="0.2">
      <c r="A55" s="9">
        <v>43792.832137650497</v>
      </c>
      <c r="B55" s="10" t="s">
        <v>86</v>
      </c>
      <c r="C55" s="11" t="s">
        <v>13</v>
      </c>
      <c r="D55" s="10" t="s">
        <v>14</v>
      </c>
      <c r="E55" s="12">
        <f t="shared" si="9"/>
        <v>0</v>
      </c>
      <c r="F55" s="12">
        <f t="shared" si="10"/>
        <v>0</v>
      </c>
      <c r="G55" s="12">
        <f t="shared" si="11"/>
        <v>0</v>
      </c>
      <c r="H55" s="12">
        <f t="shared" si="12"/>
        <v>1</v>
      </c>
      <c r="I55" s="12">
        <f t="shared" si="13"/>
        <v>0</v>
      </c>
      <c r="J55" s="12">
        <f t="shared" si="14"/>
        <v>0</v>
      </c>
      <c r="K55" s="12">
        <f t="shared" si="15"/>
        <v>0</v>
      </c>
      <c r="L55" s="12">
        <f t="shared" si="16"/>
        <v>1</v>
      </c>
      <c r="M55" s="13">
        <f t="shared" si="8"/>
        <v>1</v>
      </c>
      <c r="N55" s="14" t="s">
        <v>15</v>
      </c>
    </row>
    <row r="56" spans="1:14" x14ac:dyDescent="0.2">
      <c r="A56" s="9">
        <v>43806.731424305603</v>
      </c>
      <c r="B56" s="10" t="s">
        <v>87</v>
      </c>
      <c r="C56" s="11" t="s">
        <v>49</v>
      </c>
      <c r="D56" s="10" t="s">
        <v>14</v>
      </c>
      <c r="E56" s="12">
        <f t="shared" si="9"/>
        <v>0</v>
      </c>
      <c r="F56" s="12">
        <f t="shared" si="10"/>
        <v>0</v>
      </c>
      <c r="G56" s="12">
        <f t="shared" si="11"/>
        <v>0</v>
      </c>
      <c r="H56" s="12">
        <f t="shared" si="12"/>
        <v>1</v>
      </c>
      <c r="I56" s="12">
        <f t="shared" si="13"/>
        <v>0</v>
      </c>
      <c r="J56" s="12">
        <f t="shared" si="14"/>
        <v>0</v>
      </c>
      <c r="K56" s="12">
        <f t="shared" si="15"/>
        <v>0</v>
      </c>
      <c r="L56" s="12">
        <f t="shared" si="16"/>
        <v>1</v>
      </c>
      <c r="M56" s="13">
        <f t="shared" si="8"/>
        <v>1</v>
      </c>
      <c r="N56" s="14" t="s">
        <v>15</v>
      </c>
    </row>
    <row r="57" spans="1:14" x14ac:dyDescent="0.2">
      <c r="A57" s="9">
        <v>43787.757159513902</v>
      </c>
      <c r="B57" s="10" t="s">
        <v>88</v>
      </c>
      <c r="C57" s="11" t="s">
        <v>81</v>
      </c>
      <c r="D57" s="10" t="s">
        <v>14</v>
      </c>
      <c r="E57" s="12">
        <f t="shared" si="9"/>
        <v>0</v>
      </c>
      <c r="F57" s="12">
        <f t="shared" si="10"/>
        <v>0</v>
      </c>
      <c r="G57" s="12">
        <f t="shared" si="11"/>
        <v>0</v>
      </c>
      <c r="H57" s="12">
        <f t="shared" si="12"/>
        <v>1</v>
      </c>
      <c r="I57" s="12">
        <f t="shared" si="13"/>
        <v>0</v>
      </c>
      <c r="J57" s="12">
        <f t="shared" si="14"/>
        <v>0</v>
      </c>
      <c r="K57" s="12">
        <f t="shared" si="15"/>
        <v>0</v>
      </c>
      <c r="L57" s="12">
        <f t="shared" si="16"/>
        <v>1</v>
      </c>
      <c r="M57" s="13">
        <f t="shared" si="8"/>
        <v>1</v>
      </c>
      <c r="N57" s="14" t="s">
        <v>15</v>
      </c>
    </row>
    <row r="58" spans="1:14" x14ac:dyDescent="0.2">
      <c r="A58" s="9">
        <v>43787.657678321797</v>
      </c>
      <c r="B58" s="10" t="s">
        <v>89</v>
      </c>
      <c r="C58" s="11" t="s">
        <v>24</v>
      </c>
      <c r="D58" s="10" t="s">
        <v>19</v>
      </c>
      <c r="E58" s="12">
        <f t="shared" si="9"/>
        <v>0</v>
      </c>
      <c r="F58" s="12">
        <f t="shared" si="10"/>
        <v>1</v>
      </c>
      <c r="G58" s="12">
        <f t="shared" si="11"/>
        <v>0</v>
      </c>
      <c r="H58" s="12">
        <f t="shared" si="12"/>
        <v>0</v>
      </c>
      <c r="I58" s="12">
        <f t="shared" si="13"/>
        <v>0</v>
      </c>
      <c r="J58" s="12">
        <f t="shared" si="14"/>
        <v>3</v>
      </c>
      <c r="K58" s="12">
        <f t="shared" si="15"/>
        <v>0</v>
      </c>
      <c r="L58" s="12">
        <f t="shared" si="16"/>
        <v>0</v>
      </c>
      <c r="M58" s="13">
        <f t="shared" si="8"/>
        <v>3</v>
      </c>
      <c r="N58" s="14" t="s">
        <v>33</v>
      </c>
    </row>
    <row r="59" spans="1:14" x14ac:dyDescent="0.2">
      <c r="A59" s="9">
        <v>43788.534139085597</v>
      </c>
      <c r="B59" s="10" t="s">
        <v>90</v>
      </c>
      <c r="C59" s="11" t="s">
        <v>26</v>
      </c>
      <c r="D59" s="10" t="s">
        <v>14</v>
      </c>
      <c r="E59" s="12">
        <f t="shared" si="9"/>
        <v>0</v>
      </c>
      <c r="F59" s="12">
        <f t="shared" si="10"/>
        <v>0</v>
      </c>
      <c r="G59" s="12">
        <f t="shared" si="11"/>
        <v>0</v>
      </c>
      <c r="H59" s="12">
        <f t="shared" si="12"/>
        <v>1</v>
      </c>
      <c r="I59" s="12">
        <f t="shared" si="13"/>
        <v>0</v>
      </c>
      <c r="J59" s="12">
        <f t="shared" si="14"/>
        <v>0</v>
      </c>
      <c r="K59" s="12">
        <f t="shared" si="15"/>
        <v>0</v>
      </c>
      <c r="L59" s="12">
        <f t="shared" si="16"/>
        <v>1</v>
      </c>
      <c r="M59" s="13">
        <f t="shared" si="8"/>
        <v>1</v>
      </c>
      <c r="N59" s="14" t="s">
        <v>15</v>
      </c>
    </row>
    <row r="60" spans="1:14" x14ac:dyDescent="0.2">
      <c r="A60" s="9">
        <v>43787.849354710597</v>
      </c>
      <c r="B60" s="10" t="s">
        <v>91</v>
      </c>
      <c r="C60" s="11" t="s">
        <v>24</v>
      </c>
      <c r="D60" s="10" t="s">
        <v>14</v>
      </c>
      <c r="E60" s="12">
        <f t="shared" si="9"/>
        <v>0</v>
      </c>
      <c r="F60" s="12">
        <f t="shared" si="10"/>
        <v>0</v>
      </c>
      <c r="G60" s="12">
        <f t="shared" si="11"/>
        <v>0</v>
      </c>
      <c r="H60" s="12">
        <f t="shared" si="12"/>
        <v>1</v>
      </c>
      <c r="I60" s="12">
        <f t="shared" si="13"/>
        <v>0</v>
      </c>
      <c r="J60" s="12">
        <f t="shared" si="14"/>
        <v>0</v>
      </c>
      <c r="K60" s="12">
        <f t="shared" si="15"/>
        <v>0</v>
      </c>
      <c r="L60" s="12">
        <f t="shared" si="16"/>
        <v>1</v>
      </c>
      <c r="M60" s="13">
        <f t="shared" si="8"/>
        <v>1</v>
      </c>
      <c r="N60" s="14" t="s">
        <v>15</v>
      </c>
    </row>
    <row r="61" spans="1:14" x14ac:dyDescent="0.2">
      <c r="A61" s="9">
        <v>43791.528814826401</v>
      </c>
      <c r="B61" s="10" t="s">
        <v>92</v>
      </c>
      <c r="C61" s="11" t="s">
        <v>13</v>
      </c>
      <c r="D61" s="10" t="s">
        <v>14</v>
      </c>
      <c r="E61" s="12">
        <f t="shared" si="9"/>
        <v>0</v>
      </c>
      <c r="F61" s="12">
        <f t="shared" si="10"/>
        <v>0</v>
      </c>
      <c r="G61" s="12">
        <f t="shared" si="11"/>
        <v>0</v>
      </c>
      <c r="H61" s="12">
        <f t="shared" si="12"/>
        <v>1</v>
      </c>
      <c r="I61" s="12">
        <f t="shared" si="13"/>
        <v>0</v>
      </c>
      <c r="J61" s="12">
        <f t="shared" si="14"/>
        <v>0</v>
      </c>
      <c r="K61" s="12">
        <f t="shared" si="15"/>
        <v>0</v>
      </c>
      <c r="L61" s="12">
        <f t="shared" si="16"/>
        <v>1</v>
      </c>
      <c r="M61" s="13">
        <f t="shared" si="8"/>
        <v>1</v>
      </c>
      <c r="N61" s="14" t="s">
        <v>15</v>
      </c>
    </row>
    <row r="62" spans="1:14" x14ac:dyDescent="0.2">
      <c r="A62" s="9">
        <v>43808.931021446799</v>
      </c>
      <c r="B62" s="10" t="s">
        <v>93</v>
      </c>
      <c r="C62" s="11" t="s">
        <v>29</v>
      </c>
      <c r="D62" s="10" t="s">
        <v>14</v>
      </c>
      <c r="E62" s="12">
        <f t="shared" si="9"/>
        <v>0</v>
      </c>
      <c r="F62" s="12">
        <f t="shared" si="10"/>
        <v>0</v>
      </c>
      <c r="G62" s="12">
        <f t="shared" si="11"/>
        <v>0</v>
      </c>
      <c r="H62" s="12">
        <f t="shared" si="12"/>
        <v>1</v>
      </c>
      <c r="I62" s="12">
        <f t="shared" si="13"/>
        <v>0</v>
      </c>
      <c r="J62" s="12">
        <f t="shared" si="14"/>
        <v>0</v>
      </c>
      <c r="K62" s="12">
        <f t="shared" si="15"/>
        <v>0</v>
      </c>
      <c r="L62" s="12">
        <f t="shared" si="16"/>
        <v>1</v>
      </c>
      <c r="M62" s="13">
        <f t="shared" si="8"/>
        <v>1</v>
      </c>
      <c r="N62" s="14" t="s">
        <v>15</v>
      </c>
    </row>
    <row r="63" spans="1:14" x14ac:dyDescent="0.2">
      <c r="A63" s="9">
        <v>43789.861211122698</v>
      </c>
      <c r="B63" s="10" t="s">
        <v>94</v>
      </c>
      <c r="C63" s="11" t="s">
        <v>24</v>
      </c>
      <c r="D63" s="10" t="s">
        <v>19</v>
      </c>
      <c r="E63" s="12">
        <f t="shared" si="9"/>
        <v>0</v>
      </c>
      <c r="F63" s="12">
        <f t="shared" si="10"/>
        <v>1</v>
      </c>
      <c r="G63" s="12">
        <f t="shared" si="11"/>
        <v>0</v>
      </c>
      <c r="H63" s="12">
        <f t="shared" si="12"/>
        <v>0</v>
      </c>
      <c r="I63" s="12">
        <f t="shared" si="13"/>
        <v>0</v>
      </c>
      <c r="J63" s="12">
        <f t="shared" si="14"/>
        <v>3</v>
      </c>
      <c r="K63" s="12">
        <f t="shared" si="15"/>
        <v>0</v>
      </c>
      <c r="L63" s="12">
        <f t="shared" si="16"/>
        <v>0</v>
      </c>
      <c r="M63" s="13">
        <f t="shared" si="8"/>
        <v>3</v>
      </c>
      <c r="N63" s="14" t="s">
        <v>33</v>
      </c>
    </row>
    <row r="64" spans="1:14" x14ac:dyDescent="0.2">
      <c r="A64" s="9">
        <v>43788.936580532398</v>
      </c>
      <c r="B64" s="10" t="s">
        <v>95</v>
      </c>
      <c r="C64" s="11" t="s">
        <v>49</v>
      </c>
      <c r="D64" s="10" t="s">
        <v>14</v>
      </c>
      <c r="E64" s="12">
        <f t="shared" si="9"/>
        <v>0</v>
      </c>
      <c r="F64" s="12">
        <f t="shared" si="10"/>
        <v>0</v>
      </c>
      <c r="G64" s="12">
        <f t="shared" si="11"/>
        <v>0</v>
      </c>
      <c r="H64" s="12">
        <f t="shared" si="12"/>
        <v>1</v>
      </c>
      <c r="I64" s="12">
        <f t="shared" si="13"/>
        <v>0</v>
      </c>
      <c r="J64" s="12">
        <f t="shared" si="14"/>
        <v>0</v>
      </c>
      <c r="K64" s="12">
        <f t="shared" si="15"/>
        <v>0</v>
      </c>
      <c r="L64" s="12">
        <f t="shared" si="16"/>
        <v>1</v>
      </c>
      <c r="M64" s="13">
        <f t="shared" si="8"/>
        <v>1</v>
      </c>
      <c r="N64" s="14" t="s">
        <v>15</v>
      </c>
    </row>
    <row r="65" spans="1:14" x14ac:dyDescent="0.2">
      <c r="A65" s="9">
        <v>43793.9165493287</v>
      </c>
      <c r="B65" s="10" t="s">
        <v>96</v>
      </c>
      <c r="C65" s="11" t="s">
        <v>13</v>
      </c>
      <c r="D65" s="10" t="s">
        <v>19</v>
      </c>
      <c r="E65" s="12">
        <f t="shared" si="9"/>
        <v>0</v>
      </c>
      <c r="F65" s="12">
        <f t="shared" si="10"/>
        <v>1</v>
      </c>
      <c r="G65" s="12">
        <f t="shared" si="11"/>
        <v>0</v>
      </c>
      <c r="H65" s="12">
        <f t="shared" si="12"/>
        <v>0</v>
      </c>
      <c r="I65" s="12">
        <f t="shared" si="13"/>
        <v>0</v>
      </c>
      <c r="J65" s="12">
        <f t="shared" si="14"/>
        <v>3</v>
      </c>
      <c r="K65" s="12">
        <f t="shared" si="15"/>
        <v>0</v>
      </c>
      <c r="L65" s="12">
        <f t="shared" si="16"/>
        <v>0</v>
      </c>
      <c r="M65" s="13">
        <f t="shared" si="8"/>
        <v>3</v>
      </c>
      <c r="N65" s="14" t="s">
        <v>33</v>
      </c>
    </row>
    <row r="66" spans="1:14" x14ac:dyDescent="0.2">
      <c r="A66" s="9">
        <v>43796.332772083297</v>
      </c>
      <c r="B66" s="10" t="s">
        <v>97</v>
      </c>
      <c r="C66" s="11" t="s">
        <v>29</v>
      </c>
      <c r="D66" s="10" t="s">
        <v>19</v>
      </c>
      <c r="E66" s="12">
        <f t="shared" ref="E66:E97" si="17">COUNTIF(D66:D66,"A")</f>
        <v>0</v>
      </c>
      <c r="F66" s="12">
        <f t="shared" ref="F66:F97" si="18">COUNTIF(D66:D66,"B")</f>
        <v>1</v>
      </c>
      <c r="G66" s="12">
        <f t="shared" ref="G66:G97" si="19">COUNTIF(D66:D66,"C")</f>
        <v>0</v>
      </c>
      <c r="H66" s="12">
        <f t="shared" ref="H66:H97" si="20">COUNTIF(D66:D66,"D")</f>
        <v>0</v>
      </c>
      <c r="I66" s="12">
        <f t="shared" si="13"/>
        <v>0</v>
      </c>
      <c r="J66" s="12">
        <f t="shared" si="14"/>
        <v>3</v>
      </c>
      <c r="K66" s="12">
        <f t="shared" si="15"/>
        <v>0</v>
      </c>
      <c r="L66" s="12">
        <f t="shared" si="16"/>
        <v>0</v>
      </c>
      <c r="M66" s="13">
        <f t="shared" ref="M66:M126" si="21">SUM(I66:L66)</f>
        <v>3</v>
      </c>
      <c r="N66" s="14" t="s">
        <v>33</v>
      </c>
    </row>
    <row r="67" spans="1:14" x14ac:dyDescent="0.2">
      <c r="A67" s="9">
        <v>43787.711429780102</v>
      </c>
      <c r="B67" s="10" t="s">
        <v>98</v>
      </c>
      <c r="C67" s="11" t="s">
        <v>26</v>
      </c>
      <c r="D67" s="10" t="s">
        <v>14</v>
      </c>
      <c r="E67" s="12">
        <f t="shared" si="17"/>
        <v>0</v>
      </c>
      <c r="F67" s="12">
        <f t="shared" si="18"/>
        <v>0</v>
      </c>
      <c r="G67" s="12">
        <f t="shared" si="19"/>
        <v>0</v>
      </c>
      <c r="H67" s="12">
        <f t="shared" si="20"/>
        <v>1</v>
      </c>
      <c r="I67" s="12">
        <f t="shared" si="13"/>
        <v>0</v>
      </c>
      <c r="J67" s="12">
        <f t="shared" ref="J67:J126" si="22">F67*3</f>
        <v>0</v>
      </c>
      <c r="K67" s="12">
        <f t="shared" ref="K67:K126" si="23">G67*2</f>
        <v>0</v>
      </c>
      <c r="L67" s="12">
        <f t="shared" ref="L67:L126" si="24">H67*1</f>
        <v>1</v>
      </c>
      <c r="M67" s="13">
        <f t="shared" si="21"/>
        <v>1</v>
      </c>
      <c r="N67" s="14" t="s">
        <v>15</v>
      </c>
    </row>
    <row r="68" spans="1:14" x14ac:dyDescent="0.2">
      <c r="A68" s="9">
        <v>43787.7606272454</v>
      </c>
      <c r="B68" s="10" t="s">
        <v>99</v>
      </c>
      <c r="C68" s="11" t="s">
        <v>13</v>
      </c>
      <c r="D68" s="10" t="s">
        <v>14</v>
      </c>
      <c r="E68" s="12">
        <f t="shared" si="17"/>
        <v>0</v>
      </c>
      <c r="F68" s="12">
        <f t="shared" si="18"/>
        <v>0</v>
      </c>
      <c r="G68" s="12">
        <f t="shared" si="19"/>
        <v>0</v>
      </c>
      <c r="H68" s="12">
        <f t="shared" si="20"/>
        <v>1</v>
      </c>
      <c r="I68" s="12">
        <f t="shared" ref="I68:I126" si="25">E68*4</f>
        <v>0</v>
      </c>
      <c r="J68" s="12">
        <f t="shared" si="22"/>
        <v>0</v>
      </c>
      <c r="K68" s="12">
        <f t="shared" si="23"/>
        <v>0</v>
      </c>
      <c r="L68" s="12">
        <f t="shared" si="24"/>
        <v>1</v>
      </c>
      <c r="M68" s="13">
        <f t="shared" si="21"/>
        <v>1</v>
      </c>
      <c r="N68" s="14" t="s">
        <v>15</v>
      </c>
    </row>
    <row r="69" spans="1:14" x14ac:dyDescent="0.2">
      <c r="A69" s="9">
        <v>43787.9142939468</v>
      </c>
      <c r="B69" s="10" t="s">
        <v>100</v>
      </c>
      <c r="C69" s="11" t="s">
        <v>81</v>
      </c>
      <c r="D69" s="10" t="s">
        <v>14</v>
      </c>
      <c r="E69" s="12">
        <f t="shared" si="17"/>
        <v>0</v>
      </c>
      <c r="F69" s="12">
        <f t="shared" si="18"/>
        <v>0</v>
      </c>
      <c r="G69" s="12">
        <f t="shared" si="19"/>
        <v>0</v>
      </c>
      <c r="H69" s="12">
        <f t="shared" si="20"/>
        <v>1</v>
      </c>
      <c r="I69" s="12">
        <f t="shared" si="25"/>
        <v>0</v>
      </c>
      <c r="J69" s="12">
        <f t="shared" si="22"/>
        <v>0</v>
      </c>
      <c r="K69" s="12">
        <f t="shared" si="23"/>
        <v>0</v>
      </c>
      <c r="L69" s="12">
        <f t="shared" si="24"/>
        <v>1</v>
      </c>
      <c r="M69" s="13">
        <f t="shared" si="21"/>
        <v>1</v>
      </c>
      <c r="N69" s="14" t="s">
        <v>15</v>
      </c>
    </row>
    <row r="70" spans="1:14" x14ac:dyDescent="0.2">
      <c r="A70" s="9">
        <v>43787.716753067099</v>
      </c>
      <c r="B70" s="10" t="s">
        <v>101</v>
      </c>
      <c r="C70" s="11" t="s">
        <v>29</v>
      </c>
      <c r="D70" s="10" t="s">
        <v>16</v>
      </c>
      <c r="E70" s="12">
        <f t="shared" si="17"/>
        <v>1</v>
      </c>
      <c r="F70" s="12">
        <f t="shared" si="18"/>
        <v>0</v>
      </c>
      <c r="G70" s="12">
        <f t="shared" si="19"/>
        <v>0</v>
      </c>
      <c r="H70" s="12">
        <f t="shared" si="20"/>
        <v>0</v>
      </c>
      <c r="I70" s="12">
        <f t="shared" si="25"/>
        <v>4</v>
      </c>
      <c r="J70" s="12">
        <f t="shared" si="22"/>
        <v>0</v>
      </c>
      <c r="K70" s="12">
        <f t="shared" si="23"/>
        <v>0</v>
      </c>
      <c r="L70" s="12">
        <f t="shared" si="24"/>
        <v>0</v>
      </c>
      <c r="M70" s="13">
        <f t="shared" si="21"/>
        <v>4</v>
      </c>
      <c r="N70" s="14" t="s">
        <v>21</v>
      </c>
    </row>
    <row r="71" spans="1:14" x14ac:dyDescent="0.2">
      <c r="A71" s="9">
        <v>43788.814659456002</v>
      </c>
      <c r="B71" s="10" t="s">
        <v>102</v>
      </c>
      <c r="C71" s="11" t="s">
        <v>81</v>
      </c>
      <c r="D71" s="10" t="s">
        <v>14</v>
      </c>
      <c r="E71" s="12">
        <f t="shared" si="17"/>
        <v>0</v>
      </c>
      <c r="F71" s="12">
        <f t="shared" si="18"/>
        <v>0</v>
      </c>
      <c r="G71" s="12">
        <f t="shared" si="19"/>
        <v>0</v>
      </c>
      <c r="H71" s="12">
        <f t="shared" si="20"/>
        <v>1</v>
      </c>
      <c r="I71" s="12">
        <f t="shared" si="25"/>
        <v>0</v>
      </c>
      <c r="J71" s="12">
        <f t="shared" si="22"/>
        <v>0</v>
      </c>
      <c r="K71" s="12">
        <f t="shared" si="23"/>
        <v>0</v>
      </c>
      <c r="L71" s="12">
        <f t="shared" si="24"/>
        <v>1</v>
      </c>
      <c r="M71" s="13">
        <f t="shared" si="21"/>
        <v>1</v>
      </c>
      <c r="N71" s="14" t="s">
        <v>15</v>
      </c>
    </row>
    <row r="72" spans="1:14" x14ac:dyDescent="0.2">
      <c r="A72" s="9">
        <v>43788.421969618103</v>
      </c>
      <c r="B72" s="10" t="s">
        <v>103</v>
      </c>
      <c r="C72" s="11" t="s">
        <v>24</v>
      </c>
      <c r="D72" s="10" t="s">
        <v>14</v>
      </c>
      <c r="E72" s="12">
        <f t="shared" si="17"/>
        <v>0</v>
      </c>
      <c r="F72" s="12">
        <f t="shared" si="18"/>
        <v>0</v>
      </c>
      <c r="G72" s="12">
        <f t="shared" si="19"/>
        <v>0</v>
      </c>
      <c r="H72" s="12">
        <f t="shared" si="20"/>
        <v>1</v>
      </c>
      <c r="I72" s="12">
        <f t="shared" si="25"/>
        <v>0</v>
      </c>
      <c r="J72" s="12">
        <f t="shared" si="22"/>
        <v>0</v>
      </c>
      <c r="K72" s="12">
        <f t="shared" si="23"/>
        <v>0</v>
      </c>
      <c r="L72" s="12">
        <f t="shared" si="24"/>
        <v>1</v>
      </c>
      <c r="M72" s="13">
        <f t="shared" si="21"/>
        <v>1</v>
      </c>
      <c r="N72" s="14" t="s">
        <v>15</v>
      </c>
    </row>
    <row r="73" spans="1:14" x14ac:dyDescent="0.2">
      <c r="A73" s="9">
        <v>43803.7564846065</v>
      </c>
      <c r="B73" s="10" t="s">
        <v>104</v>
      </c>
      <c r="C73" s="11" t="s">
        <v>39</v>
      </c>
      <c r="D73" s="10" t="s">
        <v>14</v>
      </c>
      <c r="E73" s="12">
        <f t="shared" si="17"/>
        <v>0</v>
      </c>
      <c r="F73" s="12">
        <f t="shared" si="18"/>
        <v>0</v>
      </c>
      <c r="G73" s="12">
        <f t="shared" si="19"/>
        <v>0</v>
      </c>
      <c r="H73" s="12">
        <f t="shared" si="20"/>
        <v>1</v>
      </c>
      <c r="I73" s="12">
        <f t="shared" si="25"/>
        <v>0</v>
      </c>
      <c r="J73" s="12">
        <f t="shared" si="22"/>
        <v>0</v>
      </c>
      <c r="K73" s="12">
        <f t="shared" si="23"/>
        <v>0</v>
      </c>
      <c r="L73" s="12">
        <f t="shared" si="24"/>
        <v>1</v>
      </c>
      <c r="M73" s="13">
        <f t="shared" si="21"/>
        <v>1</v>
      </c>
      <c r="N73" s="14" t="s">
        <v>15</v>
      </c>
    </row>
    <row r="74" spans="1:14" x14ac:dyDescent="0.2">
      <c r="A74" s="9">
        <v>43806.777653067104</v>
      </c>
      <c r="B74" s="10" t="s">
        <v>105</v>
      </c>
      <c r="C74" s="11" t="s">
        <v>49</v>
      </c>
      <c r="D74" s="10" t="s">
        <v>14</v>
      </c>
      <c r="E74" s="12">
        <f t="shared" si="17"/>
        <v>0</v>
      </c>
      <c r="F74" s="12">
        <f t="shared" si="18"/>
        <v>0</v>
      </c>
      <c r="G74" s="12">
        <f t="shared" si="19"/>
        <v>0</v>
      </c>
      <c r="H74" s="12">
        <f t="shared" si="20"/>
        <v>1</v>
      </c>
      <c r="I74" s="12">
        <f t="shared" si="25"/>
        <v>0</v>
      </c>
      <c r="J74" s="12">
        <f t="shared" si="22"/>
        <v>0</v>
      </c>
      <c r="K74" s="12">
        <f t="shared" si="23"/>
        <v>0</v>
      </c>
      <c r="L74" s="12">
        <f t="shared" si="24"/>
        <v>1</v>
      </c>
      <c r="M74" s="13">
        <f t="shared" si="21"/>
        <v>1</v>
      </c>
      <c r="N74" s="14" t="s">
        <v>15</v>
      </c>
    </row>
    <row r="75" spans="1:14" x14ac:dyDescent="0.2">
      <c r="A75" s="9">
        <v>43802.493531736101</v>
      </c>
      <c r="B75" s="10" t="s">
        <v>106</v>
      </c>
      <c r="C75" s="11" t="s">
        <v>29</v>
      </c>
      <c r="D75" s="10" t="s">
        <v>19</v>
      </c>
      <c r="E75" s="12">
        <f t="shared" si="17"/>
        <v>0</v>
      </c>
      <c r="F75" s="12">
        <f t="shared" si="18"/>
        <v>1</v>
      </c>
      <c r="G75" s="12">
        <f t="shared" si="19"/>
        <v>0</v>
      </c>
      <c r="H75" s="12">
        <f t="shared" si="20"/>
        <v>0</v>
      </c>
      <c r="I75" s="12">
        <f t="shared" si="25"/>
        <v>0</v>
      </c>
      <c r="J75" s="12">
        <f t="shared" si="22"/>
        <v>3</v>
      </c>
      <c r="K75" s="12">
        <f t="shared" si="23"/>
        <v>0</v>
      </c>
      <c r="L75" s="12">
        <f t="shared" si="24"/>
        <v>0</v>
      </c>
      <c r="M75" s="13">
        <f t="shared" si="21"/>
        <v>3</v>
      </c>
      <c r="N75" s="14" t="s">
        <v>33</v>
      </c>
    </row>
    <row r="76" spans="1:14" x14ac:dyDescent="0.2">
      <c r="A76" s="9">
        <v>43790.724515127302</v>
      </c>
      <c r="B76" s="10" t="s">
        <v>107</v>
      </c>
      <c r="C76" s="11" t="s">
        <v>26</v>
      </c>
      <c r="D76" s="10" t="s">
        <v>14</v>
      </c>
      <c r="E76" s="12">
        <f t="shared" si="17"/>
        <v>0</v>
      </c>
      <c r="F76" s="12">
        <f t="shared" si="18"/>
        <v>0</v>
      </c>
      <c r="G76" s="12">
        <f t="shared" si="19"/>
        <v>0</v>
      </c>
      <c r="H76" s="12">
        <f t="shared" si="20"/>
        <v>1</v>
      </c>
      <c r="I76" s="12">
        <f t="shared" si="25"/>
        <v>0</v>
      </c>
      <c r="J76" s="12">
        <f t="shared" si="22"/>
        <v>0</v>
      </c>
      <c r="K76" s="12">
        <f t="shared" si="23"/>
        <v>0</v>
      </c>
      <c r="L76" s="12">
        <f t="shared" si="24"/>
        <v>1</v>
      </c>
      <c r="M76" s="13">
        <f t="shared" si="21"/>
        <v>1</v>
      </c>
      <c r="N76" s="14" t="s">
        <v>15</v>
      </c>
    </row>
    <row r="77" spans="1:14" x14ac:dyDescent="0.2">
      <c r="A77" s="9">
        <v>43791.717684837997</v>
      </c>
      <c r="B77" s="10" t="s">
        <v>108</v>
      </c>
      <c r="C77" s="11" t="s">
        <v>24</v>
      </c>
      <c r="D77" s="10" t="s">
        <v>19</v>
      </c>
      <c r="E77" s="12">
        <f t="shared" si="17"/>
        <v>0</v>
      </c>
      <c r="F77" s="12">
        <f t="shared" si="18"/>
        <v>1</v>
      </c>
      <c r="G77" s="12">
        <f t="shared" si="19"/>
        <v>0</v>
      </c>
      <c r="H77" s="12">
        <f t="shared" si="20"/>
        <v>0</v>
      </c>
      <c r="I77" s="12">
        <f t="shared" si="25"/>
        <v>0</v>
      </c>
      <c r="J77" s="12">
        <f t="shared" si="22"/>
        <v>3</v>
      </c>
      <c r="K77" s="12">
        <f t="shared" si="23"/>
        <v>0</v>
      </c>
      <c r="L77" s="12">
        <f t="shared" si="24"/>
        <v>0</v>
      </c>
      <c r="M77" s="13">
        <f t="shared" si="21"/>
        <v>3</v>
      </c>
      <c r="N77" s="14" t="s">
        <v>33</v>
      </c>
    </row>
    <row r="78" spans="1:14" x14ac:dyDescent="0.2">
      <c r="A78" s="9">
        <v>43787.685768252297</v>
      </c>
      <c r="B78" s="10" t="s">
        <v>109</v>
      </c>
      <c r="C78" s="11" t="s">
        <v>18</v>
      </c>
      <c r="D78" s="10" t="s">
        <v>14</v>
      </c>
      <c r="E78" s="12">
        <f t="shared" si="17"/>
        <v>0</v>
      </c>
      <c r="F78" s="12">
        <f t="shared" si="18"/>
        <v>0</v>
      </c>
      <c r="G78" s="12">
        <f t="shared" si="19"/>
        <v>0</v>
      </c>
      <c r="H78" s="12">
        <f t="shared" si="20"/>
        <v>1</v>
      </c>
      <c r="I78" s="12">
        <f t="shared" si="25"/>
        <v>0</v>
      </c>
      <c r="J78" s="12">
        <f t="shared" si="22"/>
        <v>0</v>
      </c>
      <c r="K78" s="12">
        <f t="shared" si="23"/>
        <v>0</v>
      </c>
      <c r="L78" s="12">
        <f t="shared" si="24"/>
        <v>1</v>
      </c>
      <c r="M78" s="13">
        <f t="shared" si="21"/>
        <v>1</v>
      </c>
      <c r="N78" s="14" t="s">
        <v>15</v>
      </c>
    </row>
    <row r="79" spans="1:14" x14ac:dyDescent="0.2">
      <c r="A79" s="9">
        <v>43794.500198854199</v>
      </c>
      <c r="B79" s="10" t="s">
        <v>110</v>
      </c>
      <c r="C79" s="11" t="s">
        <v>13</v>
      </c>
      <c r="D79" s="10" t="s">
        <v>22</v>
      </c>
      <c r="E79" s="12">
        <f t="shared" si="17"/>
        <v>0</v>
      </c>
      <c r="F79" s="12">
        <f t="shared" si="18"/>
        <v>0</v>
      </c>
      <c r="G79" s="12">
        <f t="shared" si="19"/>
        <v>1</v>
      </c>
      <c r="H79" s="12">
        <f t="shared" si="20"/>
        <v>0</v>
      </c>
      <c r="I79" s="12">
        <f t="shared" si="25"/>
        <v>0</v>
      </c>
      <c r="J79" s="12">
        <f t="shared" si="22"/>
        <v>0</v>
      </c>
      <c r="K79" s="12">
        <f t="shared" si="23"/>
        <v>2</v>
      </c>
      <c r="L79" s="12">
        <f t="shared" si="24"/>
        <v>0</v>
      </c>
      <c r="M79" s="13">
        <f t="shared" si="21"/>
        <v>2</v>
      </c>
      <c r="N79" s="14" t="s">
        <v>15</v>
      </c>
    </row>
    <row r="80" spans="1:14" x14ac:dyDescent="0.2">
      <c r="A80" s="9">
        <v>43793.611553553201</v>
      </c>
      <c r="B80" s="10" t="s">
        <v>111</v>
      </c>
      <c r="C80" s="11" t="s">
        <v>13</v>
      </c>
      <c r="D80" s="10" t="s">
        <v>14</v>
      </c>
      <c r="E80" s="12">
        <f t="shared" si="17"/>
        <v>0</v>
      </c>
      <c r="F80" s="12">
        <f t="shared" si="18"/>
        <v>0</v>
      </c>
      <c r="G80" s="12">
        <f t="shared" si="19"/>
        <v>0</v>
      </c>
      <c r="H80" s="12">
        <f t="shared" si="20"/>
        <v>1</v>
      </c>
      <c r="I80" s="12">
        <f t="shared" si="25"/>
        <v>0</v>
      </c>
      <c r="J80" s="12">
        <f t="shared" si="22"/>
        <v>0</v>
      </c>
      <c r="K80" s="12">
        <f t="shared" si="23"/>
        <v>0</v>
      </c>
      <c r="L80" s="12">
        <f t="shared" si="24"/>
        <v>1</v>
      </c>
      <c r="M80" s="13">
        <f t="shared" si="21"/>
        <v>1</v>
      </c>
      <c r="N80" s="14" t="s">
        <v>15</v>
      </c>
    </row>
    <row r="81" spans="1:14" x14ac:dyDescent="0.2">
      <c r="A81" s="9">
        <v>43788.424819687498</v>
      </c>
      <c r="B81" s="10" t="s">
        <v>112</v>
      </c>
      <c r="C81" s="11" t="s">
        <v>39</v>
      </c>
      <c r="D81" s="10" t="s">
        <v>14</v>
      </c>
      <c r="E81" s="12">
        <f t="shared" si="17"/>
        <v>0</v>
      </c>
      <c r="F81" s="12">
        <f t="shared" si="18"/>
        <v>0</v>
      </c>
      <c r="G81" s="12">
        <f t="shared" si="19"/>
        <v>0</v>
      </c>
      <c r="H81" s="12">
        <f t="shared" si="20"/>
        <v>1</v>
      </c>
      <c r="I81" s="12">
        <f t="shared" si="25"/>
        <v>0</v>
      </c>
      <c r="J81" s="12">
        <f t="shared" si="22"/>
        <v>0</v>
      </c>
      <c r="K81" s="12">
        <f t="shared" si="23"/>
        <v>0</v>
      </c>
      <c r="L81" s="12">
        <f t="shared" si="24"/>
        <v>1</v>
      </c>
      <c r="M81" s="13">
        <f t="shared" si="21"/>
        <v>1</v>
      </c>
      <c r="N81" s="14" t="s">
        <v>15</v>
      </c>
    </row>
    <row r="82" spans="1:14" x14ac:dyDescent="0.2">
      <c r="A82" s="9">
        <v>43790.750090046298</v>
      </c>
      <c r="B82" s="10" t="s">
        <v>113</v>
      </c>
      <c r="C82" s="11" t="s">
        <v>49</v>
      </c>
      <c r="D82" s="10" t="s">
        <v>14</v>
      </c>
      <c r="E82" s="12">
        <f t="shared" si="17"/>
        <v>0</v>
      </c>
      <c r="F82" s="12">
        <f t="shared" si="18"/>
        <v>0</v>
      </c>
      <c r="G82" s="12">
        <f t="shared" si="19"/>
        <v>0</v>
      </c>
      <c r="H82" s="12">
        <f t="shared" si="20"/>
        <v>1</v>
      </c>
      <c r="I82" s="12">
        <f t="shared" si="25"/>
        <v>0</v>
      </c>
      <c r="J82" s="12">
        <f t="shared" si="22"/>
        <v>0</v>
      </c>
      <c r="K82" s="12">
        <f t="shared" si="23"/>
        <v>0</v>
      </c>
      <c r="L82" s="12">
        <f t="shared" si="24"/>
        <v>1</v>
      </c>
      <c r="M82" s="13">
        <f t="shared" si="21"/>
        <v>1</v>
      </c>
      <c r="N82" s="14" t="s">
        <v>15</v>
      </c>
    </row>
    <row r="83" spans="1:14" x14ac:dyDescent="0.2">
      <c r="A83" s="9">
        <v>43798.984959872701</v>
      </c>
      <c r="B83" s="10" t="s">
        <v>114</v>
      </c>
      <c r="C83" s="11" t="s">
        <v>24</v>
      </c>
      <c r="D83" s="10" t="s">
        <v>19</v>
      </c>
      <c r="E83" s="12">
        <f t="shared" si="17"/>
        <v>0</v>
      </c>
      <c r="F83" s="12">
        <f t="shared" si="18"/>
        <v>1</v>
      </c>
      <c r="G83" s="12">
        <f t="shared" si="19"/>
        <v>0</v>
      </c>
      <c r="H83" s="12">
        <f t="shared" si="20"/>
        <v>0</v>
      </c>
      <c r="I83" s="12">
        <f t="shared" si="25"/>
        <v>0</v>
      </c>
      <c r="J83" s="12">
        <f t="shared" si="22"/>
        <v>3</v>
      </c>
      <c r="K83" s="12">
        <f t="shared" si="23"/>
        <v>0</v>
      </c>
      <c r="L83" s="12">
        <f t="shared" si="24"/>
        <v>0</v>
      </c>
      <c r="M83" s="13">
        <f t="shared" si="21"/>
        <v>3</v>
      </c>
      <c r="N83" s="14" t="s">
        <v>33</v>
      </c>
    </row>
    <row r="84" spans="1:14" x14ac:dyDescent="0.2">
      <c r="A84" s="9">
        <v>43794.874082222203</v>
      </c>
      <c r="B84" s="10" t="s">
        <v>115</v>
      </c>
      <c r="C84" s="11" t="s">
        <v>13</v>
      </c>
      <c r="D84" s="10" t="s">
        <v>14</v>
      </c>
      <c r="E84" s="12">
        <f t="shared" si="17"/>
        <v>0</v>
      </c>
      <c r="F84" s="12">
        <f t="shared" si="18"/>
        <v>0</v>
      </c>
      <c r="G84" s="12">
        <f t="shared" si="19"/>
        <v>0</v>
      </c>
      <c r="H84" s="12">
        <f t="shared" si="20"/>
        <v>1</v>
      </c>
      <c r="I84" s="12">
        <f t="shared" si="25"/>
        <v>0</v>
      </c>
      <c r="J84" s="12">
        <f t="shared" si="22"/>
        <v>0</v>
      </c>
      <c r="K84" s="12">
        <f t="shared" si="23"/>
        <v>0</v>
      </c>
      <c r="L84" s="12">
        <f t="shared" si="24"/>
        <v>1</v>
      </c>
      <c r="M84" s="13">
        <f t="shared" si="21"/>
        <v>1</v>
      </c>
      <c r="N84" s="14" t="s">
        <v>15</v>
      </c>
    </row>
    <row r="85" spans="1:14" x14ac:dyDescent="0.2">
      <c r="A85" s="9">
        <v>43788.974441655097</v>
      </c>
      <c r="B85" s="10" t="s">
        <v>116</v>
      </c>
      <c r="C85" s="11" t="s">
        <v>26</v>
      </c>
      <c r="D85" s="10" t="s">
        <v>14</v>
      </c>
      <c r="E85" s="12">
        <f t="shared" si="17"/>
        <v>0</v>
      </c>
      <c r="F85" s="12">
        <f t="shared" si="18"/>
        <v>0</v>
      </c>
      <c r="G85" s="12">
        <f t="shared" si="19"/>
        <v>0</v>
      </c>
      <c r="H85" s="12">
        <f t="shared" si="20"/>
        <v>1</v>
      </c>
      <c r="I85" s="12">
        <f t="shared" si="25"/>
        <v>0</v>
      </c>
      <c r="J85" s="12">
        <f t="shared" si="22"/>
        <v>0</v>
      </c>
      <c r="K85" s="12">
        <f t="shared" si="23"/>
        <v>0</v>
      </c>
      <c r="L85" s="12">
        <f t="shared" si="24"/>
        <v>1</v>
      </c>
      <c r="M85" s="13">
        <f t="shared" si="21"/>
        <v>1</v>
      </c>
      <c r="N85" s="14" t="s">
        <v>15</v>
      </c>
    </row>
    <row r="86" spans="1:14" x14ac:dyDescent="0.2">
      <c r="A86" s="9">
        <v>43789.782283148103</v>
      </c>
      <c r="B86" s="10" t="s">
        <v>117</v>
      </c>
      <c r="C86" s="11" t="s">
        <v>47</v>
      </c>
      <c r="D86" s="10" t="s">
        <v>16</v>
      </c>
      <c r="E86" s="12">
        <f t="shared" si="17"/>
        <v>1</v>
      </c>
      <c r="F86" s="12">
        <f t="shared" si="18"/>
        <v>0</v>
      </c>
      <c r="G86" s="12">
        <f t="shared" si="19"/>
        <v>0</v>
      </c>
      <c r="H86" s="12">
        <f t="shared" si="20"/>
        <v>0</v>
      </c>
      <c r="I86" s="12">
        <f t="shared" si="25"/>
        <v>4</v>
      </c>
      <c r="J86" s="12">
        <f t="shared" si="22"/>
        <v>0</v>
      </c>
      <c r="K86" s="12">
        <f t="shared" si="23"/>
        <v>0</v>
      </c>
      <c r="L86" s="12">
        <f t="shared" si="24"/>
        <v>0</v>
      </c>
      <c r="M86" s="13">
        <f t="shared" si="21"/>
        <v>4</v>
      </c>
      <c r="N86" s="14" t="s">
        <v>21</v>
      </c>
    </row>
    <row r="87" spans="1:14" x14ac:dyDescent="0.2">
      <c r="A87" s="9">
        <v>43787.769988460699</v>
      </c>
      <c r="B87" s="10" t="s">
        <v>118</v>
      </c>
      <c r="C87" s="11" t="s">
        <v>49</v>
      </c>
      <c r="D87" s="10" t="s">
        <v>14</v>
      </c>
      <c r="E87" s="12">
        <f t="shared" si="17"/>
        <v>0</v>
      </c>
      <c r="F87" s="12">
        <f t="shared" si="18"/>
        <v>0</v>
      </c>
      <c r="G87" s="12">
        <f t="shared" si="19"/>
        <v>0</v>
      </c>
      <c r="H87" s="12">
        <f t="shared" si="20"/>
        <v>1</v>
      </c>
      <c r="I87" s="12">
        <f t="shared" si="25"/>
        <v>0</v>
      </c>
      <c r="J87" s="12">
        <f t="shared" si="22"/>
        <v>0</v>
      </c>
      <c r="K87" s="12">
        <f t="shared" si="23"/>
        <v>0</v>
      </c>
      <c r="L87" s="12">
        <f t="shared" si="24"/>
        <v>1</v>
      </c>
      <c r="M87" s="13">
        <f t="shared" si="21"/>
        <v>1</v>
      </c>
      <c r="N87" s="14" t="s">
        <v>15</v>
      </c>
    </row>
    <row r="88" spans="1:14" x14ac:dyDescent="0.2">
      <c r="A88" s="9">
        <v>43790.383792534703</v>
      </c>
      <c r="B88" s="10" t="s">
        <v>119</v>
      </c>
      <c r="C88" s="11" t="s">
        <v>18</v>
      </c>
      <c r="D88" s="10" t="s">
        <v>14</v>
      </c>
      <c r="E88" s="12">
        <f t="shared" si="17"/>
        <v>0</v>
      </c>
      <c r="F88" s="12">
        <f t="shared" si="18"/>
        <v>0</v>
      </c>
      <c r="G88" s="12">
        <f t="shared" si="19"/>
        <v>0</v>
      </c>
      <c r="H88" s="12">
        <f t="shared" si="20"/>
        <v>1</v>
      </c>
      <c r="I88" s="12">
        <f t="shared" si="25"/>
        <v>0</v>
      </c>
      <c r="J88" s="12">
        <f t="shared" si="22"/>
        <v>0</v>
      </c>
      <c r="K88" s="12">
        <f t="shared" si="23"/>
        <v>0</v>
      </c>
      <c r="L88" s="12">
        <f t="shared" si="24"/>
        <v>1</v>
      </c>
      <c r="M88" s="13">
        <f t="shared" si="21"/>
        <v>1</v>
      </c>
      <c r="N88" s="14" t="s">
        <v>15</v>
      </c>
    </row>
    <row r="89" spans="1:14" x14ac:dyDescent="0.2">
      <c r="A89" s="9">
        <v>43788.2783317824</v>
      </c>
      <c r="B89" s="10" t="s">
        <v>120</v>
      </c>
      <c r="C89" s="11" t="s">
        <v>49</v>
      </c>
      <c r="D89" s="10" t="s">
        <v>14</v>
      </c>
      <c r="E89" s="12">
        <f t="shared" si="17"/>
        <v>0</v>
      </c>
      <c r="F89" s="12">
        <f t="shared" si="18"/>
        <v>0</v>
      </c>
      <c r="G89" s="12">
        <f t="shared" si="19"/>
        <v>0</v>
      </c>
      <c r="H89" s="12">
        <f t="shared" si="20"/>
        <v>1</v>
      </c>
      <c r="I89" s="12">
        <f t="shared" si="25"/>
        <v>0</v>
      </c>
      <c r="J89" s="12">
        <f t="shared" si="22"/>
        <v>0</v>
      </c>
      <c r="K89" s="12">
        <f t="shared" si="23"/>
        <v>0</v>
      </c>
      <c r="L89" s="12">
        <f t="shared" si="24"/>
        <v>1</v>
      </c>
      <c r="M89" s="13">
        <f t="shared" si="21"/>
        <v>1</v>
      </c>
      <c r="N89" s="14" t="s">
        <v>15</v>
      </c>
    </row>
    <row r="90" spans="1:14" x14ac:dyDescent="0.2">
      <c r="A90" s="9">
        <v>43808.759875289397</v>
      </c>
      <c r="B90" s="10" t="s">
        <v>121</v>
      </c>
      <c r="C90" s="11" t="s">
        <v>29</v>
      </c>
      <c r="D90" s="10" t="s">
        <v>14</v>
      </c>
      <c r="E90" s="12">
        <f t="shared" si="17"/>
        <v>0</v>
      </c>
      <c r="F90" s="12">
        <f t="shared" si="18"/>
        <v>0</v>
      </c>
      <c r="G90" s="12">
        <f t="shared" si="19"/>
        <v>0</v>
      </c>
      <c r="H90" s="12">
        <f t="shared" si="20"/>
        <v>1</v>
      </c>
      <c r="I90" s="12">
        <f t="shared" si="25"/>
        <v>0</v>
      </c>
      <c r="J90" s="12">
        <f t="shared" si="22"/>
        <v>0</v>
      </c>
      <c r="K90" s="12">
        <f t="shared" si="23"/>
        <v>0</v>
      </c>
      <c r="L90" s="12">
        <f t="shared" si="24"/>
        <v>1</v>
      </c>
      <c r="M90" s="13">
        <f t="shared" si="21"/>
        <v>1</v>
      </c>
      <c r="N90" s="14" t="s">
        <v>15</v>
      </c>
    </row>
    <row r="91" spans="1:14" x14ac:dyDescent="0.2">
      <c r="A91" s="9">
        <v>43787.899292534697</v>
      </c>
      <c r="B91" s="10" t="s">
        <v>122</v>
      </c>
      <c r="C91" s="11" t="s">
        <v>81</v>
      </c>
      <c r="D91" s="10" t="s">
        <v>14</v>
      </c>
      <c r="E91" s="12">
        <f t="shared" si="17"/>
        <v>0</v>
      </c>
      <c r="F91" s="12">
        <f t="shared" si="18"/>
        <v>0</v>
      </c>
      <c r="G91" s="12">
        <f t="shared" si="19"/>
        <v>0</v>
      </c>
      <c r="H91" s="12">
        <f t="shared" si="20"/>
        <v>1</v>
      </c>
      <c r="I91" s="12">
        <f t="shared" si="25"/>
        <v>0</v>
      </c>
      <c r="J91" s="12">
        <f t="shared" si="22"/>
        <v>0</v>
      </c>
      <c r="K91" s="12">
        <f t="shared" si="23"/>
        <v>0</v>
      </c>
      <c r="L91" s="12">
        <f t="shared" si="24"/>
        <v>1</v>
      </c>
      <c r="M91" s="13">
        <f t="shared" si="21"/>
        <v>1</v>
      </c>
      <c r="N91" s="14" t="s">
        <v>15</v>
      </c>
    </row>
    <row r="92" spans="1:14" x14ac:dyDescent="0.2">
      <c r="A92" s="9">
        <v>43788.8710957523</v>
      </c>
      <c r="B92" s="10" t="s">
        <v>123</v>
      </c>
      <c r="C92" s="11" t="s">
        <v>26</v>
      </c>
      <c r="D92" s="10" t="s">
        <v>14</v>
      </c>
      <c r="E92" s="12">
        <f t="shared" si="17"/>
        <v>0</v>
      </c>
      <c r="F92" s="12">
        <f t="shared" si="18"/>
        <v>0</v>
      </c>
      <c r="G92" s="12">
        <f t="shared" si="19"/>
        <v>0</v>
      </c>
      <c r="H92" s="12">
        <f t="shared" si="20"/>
        <v>1</v>
      </c>
      <c r="I92" s="12">
        <f t="shared" si="25"/>
        <v>0</v>
      </c>
      <c r="J92" s="12">
        <f t="shared" si="22"/>
        <v>0</v>
      </c>
      <c r="K92" s="12">
        <f t="shared" si="23"/>
        <v>0</v>
      </c>
      <c r="L92" s="12">
        <f t="shared" si="24"/>
        <v>1</v>
      </c>
      <c r="M92" s="13">
        <f t="shared" si="21"/>
        <v>1</v>
      </c>
      <c r="N92" s="14" t="s">
        <v>15</v>
      </c>
    </row>
    <row r="93" spans="1:14" x14ac:dyDescent="0.2">
      <c r="A93" s="9">
        <v>43787.811426655098</v>
      </c>
      <c r="B93" s="10" t="s">
        <v>124</v>
      </c>
      <c r="C93" s="11" t="s">
        <v>81</v>
      </c>
      <c r="D93" s="10" t="s">
        <v>14</v>
      </c>
      <c r="E93" s="12">
        <f t="shared" si="17"/>
        <v>0</v>
      </c>
      <c r="F93" s="12">
        <f t="shared" si="18"/>
        <v>0</v>
      </c>
      <c r="G93" s="12">
        <f t="shared" si="19"/>
        <v>0</v>
      </c>
      <c r="H93" s="12">
        <f t="shared" si="20"/>
        <v>1</v>
      </c>
      <c r="I93" s="12">
        <f t="shared" si="25"/>
        <v>0</v>
      </c>
      <c r="J93" s="12">
        <f t="shared" si="22"/>
        <v>0</v>
      </c>
      <c r="K93" s="12">
        <f t="shared" si="23"/>
        <v>0</v>
      </c>
      <c r="L93" s="12">
        <f t="shared" si="24"/>
        <v>1</v>
      </c>
      <c r="M93" s="13">
        <f t="shared" si="21"/>
        <v>1</v>
      </c>
      <c r="N93" s="14" t="s">
        <v>15</v>
      </c>
    </row>
    <row r="94" spans="1:14" x14ac:dyDescent="0.2">
      <c r="A94" s="9">
        <v>43791.495944976901</v>
      </c>
      <c r="B94" s="10" t="s">
        <v>125</v>
      </c>
      <c r="C94" s="11" t="s">
        <v>18</v>
      </c>
      <c r="D94" s="10" t="s">
        <v>16</v>
      </c>
      <c r="E94" s="12">
        <f t="shared" si="17"/>
        <v>1</v>
      </c>
      <c r="F94" s="12">
        <f t="shared" si="18"/>
        <v>0</v>
      </c>
      <c r="G94" s="12">
        <f t="shared" si="19"/>
        <v>0</v>
      </c>
      <c r="H94" s="12">
        <f t="shared" si="20"/>
        <v>0</v>
      </c>
      <c r="I94" s="12">
        <f t="shared" si="25"/>
        <v>4</v>
      </c>
      <c r="J94" s="12">
        <f t="shared" si="22"/>
        <v>0</v>
      </c>
      <c r="K94" s="12">
        <f t="shared" si="23"/>
        <v>0</v>
      </c>
      <c r="L94" s="12">
        <f t="shared" si="24"/>
        <v>0</v>
      </c>
      <c r="M94" s="13">
        <f t="shared" si="21"/>
        <v>4</v>
      </c>
      <c r="N94" s="14" t="s">
        <v>21</v>
      </c>
    </row>
    <row r="95" spans="1:14" x14ac:dyDescent="0.2">
      <c r="A95" s="9">
        <v>43803.773229062499</v>
      </c>
      <c r="B95" s="10" t="s">
        <v>126</v>
      </c>
      <c r="C95" s="11" t="s">
        <v>39</v>
      </c>
      <c r="D95" s="10" t="s">
        <v>14</v>
      </c>
      <c r="E95" s="12">
        <f t="shared" si="17"/>
        <v>0</v>
      </c>
      <c r="F95" s="12">
        <f t="shared" si="18"/>
        <v>0</v>
      </c>
      <c r="G95" s="12">
        <f t="shared" si="19"/>
        <v>0</v>
      </c>
      <c r="H95" s="12">
        <f t="shared" si="20"/>
        <v>1</v>
      </c>
      <c r="I95" s="12">
        <f t="shared" si="25"/>
        <v>0</v>
      </c>
      <c r="J95" s="12">
        <f t="shared" si="22"/>
        <v>0</v>
      </c>
      <c r="K95" s="12">
        <f t="shared" si="23"/>
        <v>0</v>
      </c>
      <c r="L95" s="12">
        <f t="shared" si="24"/>
        <v>1</v>
      </c>
      <c r="M95" s="13">
        <f t="shared" si="21"/>
        <v>1</v>
      </c>
      <c r="N95" s="14" t="s">
        <v>15</v>
      </c>
    </row>
    <row r="96" spans="1:14" x14ac:dyDescent="0.2">
      <c r="A96" s="9">
        <v>43788.952373819397</v>
      </c>
      <c r="B96" s="10" t="s">
        <v>127</v>
      </c>
      <c r="C96" s="11" t="s">
        <v>26</v>
      </c>
      <c r="D96" s="10" t="s">
        <v>14</v>
      </c>
      <c r="E96" s="12">
        <f t="shared" si="17"/>
        <v>0</v>
      </c>
      <c r="F96" s="12">
        <f t="shared" si="18"/>
        <v>0</v>
      </c>
      <c r="G96" s="12">
        <f t="shared" si="19"/>
        <v>0</v>
      </c>
      <c r="H96" s="12">
        <f t="shared" si="20"/>
        <v>1</v>
      </c>
      <c r="I96" s="12">
        <f t="shared" si="25"/>
        <v>0</v>
      </c>
      <c r="J96" s="12">
        <f t="shared" si="22"/>
        <v>0</v>
      </c>
      <c r="K96" s="12">
        <f t="shared" si="23"/>
        <v>0</v>
      </c>
      <c r="L96" s="12">
        <f t="shared" si="24"/>
        <v>1</v>
      </c>
      <c r="M96" s="13">
        <f t="shared" si="21"/>
        <v>1</v>
      </c>
      <c r="N96" s="14" t="s">
        <v>15</v>
      </c>
    </row>
    <row r="97" spans="1:14" x14ac:dyDescent="0.2">
      <c r="A97" s="9">
        <v>43787.918343356498</v>
      </c>
      <c r="B97" s="10" t="s">
        <v>128</v>
      </c>
      <c r="C97" s="11" t="s">
        <v>81</v>
      </c>
      <c r="D97" s="10" t="s">
        <v>14</v>
      </c>
      <c r="E97" s="12">
        <f t="shared" si="17"/>
        <v>0</v>
      </c>
      <c r="F97" s="12">
        <f t="shared" si="18"/>
        <v>0</v>
      </c>
      <c r="G97" s="12">
        <f t="shared" si="19"/>
        <v>0</v>
      </c>
      <c r="H97" s="12">
        <f t="shared" si="20"/>
        <v>1</v>
      </c>
      <c r="I97" s="12">
        <f t="shared" si="25"/>
        <v>0</v>
      </c>
      <c r="J97" s="12">
        <f t="shared" si="22"/>
        <v>0</v>
      </c>
      <c r="K97" s="12">
        <f t="shared" si="23"/>
        <v>0</v>
      </c>
      <c r="L97" s="12">
        <f t="shared" si="24"/>
        <v>1</v>
      </c>
      <c r="M97" s="13">
        <f t="shared" si="21"/>
        <v>1</v>
      </c>
      <c r="N97" s="14" t="s">
        <v>15</v>
      </c>
    </row>
    <row r="98" spans="1:14" x14ac:dyDescent="0.2">
      <c r="A98" s="9">
        <v>43840.769814074098</v>
      </c>
      <c r="B98" s="10" t="s">
        <v>129</v>
      </c>
      <c r="C98" s="11" t="s">
        <v>24</v>
      </c>
      <c r="D98" s="10" t="s">
        <v>14</v>
      </c>
      <c r="E98" s="12">
        <f t="shared" ref="E98:E126" si="26">COUNTIF(D98:D98,"A")</f>
        <v>0</v>
      </c>
      <c r="F98" s="12">
        <f t="shared" ref="F98:F126" si="27">COUNTIF(D98:D98,"B")</f>
        <v>0</v>
      </c>
      <c r="G98" s="12">
        <f t="shared" ref="G98:G126" si="28">COUNTIF(D98:D98,"C")</f>
        <v>0</v>
      </c>
      <c r="H98" s="12">
        <f t="shared" ref="H98:H126" si="29">COUNTIF(D98:D98,"D")</f>
        <v>1</v>
      </c>
      <c r="I98" s="12">
        <f t="shared" si="25"/>
        <v>0</v>
      </c>
      <c r="J98" s="12">
        <f t="shared" si="22"/>
        <v>0</v>
      </c>
      <c r="K98" s="12">
        <f t="shared" si="23"/>
        <v>0</v>
      </c>
      <c r="L98" s="12">
        <f t="shared" si="24"/>
        <v>1</v>
      </c>
      <c r="M98" s="13">
        <f t="shared" si="21"/>
        <v>1</v>
      </c>
      <c r="N98" s="14" t="s">
        <v>15</v>
      </c>
    </row>
    <row r="99" spans="1:14" x14ac:dyDescent="0.2">
      <c r="A99" s="9">
        <v>43803.468946469897</v>
      </c>
      <c r="B99" s="10" t="s">
        <v>130</v>
      </c>
      <c r="C99" s="11" t="s">
        <v>78</v>
      </c>
      <c r="D99" s="10" t="s">
        <v>14</v>
      </c>
      <c r="E99" s="12">
        <f t="shared" si="26"/>
        <v>0</v>
      </c>
      <c r="F99" s="12">
        <f t="shared" si="27"/>
        <v>0</v>
      </c>
      <c r="G99" s="12">
        <f t="shared" si="28"/>
        <v>0</v>
      </c>
      <c r="H99" s="12">
        <f t="shared" si="29"/>
        <v>1</v>
      </c>
      <c r="I99" s="12">
        <f t="shared" si="25"/>
        <v>0</v>
      </c>
      <c r="J99" s="12">
        <f t="shared" si="22"/>
        <v>0</v>
      </c>
      <c r="K99" s="12">
        <f t="shared" si="23"/>
        <v>0</v>
      </c>
      <c r="L99" s="12">
        <f t="shared" si="24"/>
        <v>1</v>
      </c>
      <c r="M99" s="13">
        <f t="shared" si="21"/>
        <v>1</v>
      </c>
      <c r="N99" s="14" t="s">
        <v>15</v>
      </c>
    </row>
    <row r="100" spans="1:14" x14ac:dyDescent="0.2">
      <c r="A100" s="9">
        <v>43792.603022499999</v>
      </c>
      <c r="B100" s="10" t="s">
        <v>131</v>
      </c>
      <c r="C100" s="11" t="s">
        <v>24</v>
      </c>
      <c r="D100" s="10" t="s">
        <v>14</v>
      </c>
      <c r="E100" s="12">
        <f t="shared" si="26"/>
        <v>0</v>
      </c>
      <c r="F100" s="12">
        <f t="shared" si="27"/>
        <v>0</v>
      </c>
      <c r="G100" s="12">
        <f t="shared" si="28"/>
        <v>0</v>
      </c>
      <c r="H100" s="12">
        <f t="shared" si="29"/>
        <v>1</v>
      </c>
      <c r="I100" s="12">
        <f t="shared" si="25"/>
        <v>0</v>
      </c>
      <c r="J100" s="12">
        <f t="shared" si="22"/>
        <v>0</v>
      </c>
      <c r="K100" s="12">
        <f t="shared" si="23"/>
        <v>0</v>
      </c>
      <c r="L100" s="12">
        <f t="shared" si="24"/>
        <v>1</v>
      </c>
      <c r="M100" s="13">
        <f t="shared" si="21"/>
        <v>1</v>
      </c>
      <c r="N100" s="14" t="s">
        <v>15</v>
      </c>
    </row>
    <row r="101" spans="1:14" x14ac:dyDescent="0.2">
      <c r="A101" s="9">
        <v>43791.6897285417</v>
      </c>
      <c r="B101" s="10" t="s">
        <v>132</v>
      </c>
      <c r="C101" s="11" t="s">
        <v>24</v>
      </c>
      <c r="D101" s="10" t="s">
        <v>14</v>
      </c>
      <c r="E101" s="12">
        <f t="shared" si="26"/>
        <v>0</v>
      </c>
      <c r="F101" s="12">
        <f t="shared" si="27"/>
        <v>0</v>
      </c>
      <c r="G101" s="12">
        <f t="shared" si="28"/>
        <v>0</v>
      </c>
      <c r="H101" s="12">
        <f t="shared" si="29"/>
        <v>1</v>
      </c>
      <c r="I101" s="12">
        <f t="shared" si="25"/>
        <v>0</v>
      </c>
      <c r="J101" s="12">
        <f t="shared" si="22"/>
        <v>0</v>
      </c>
      <c r="K101" s="12">
        <f t="shared" si="23"/>
        <v>0</v>
      </c>
      <c r="L101" s="12">
        <f t="shared" si="24"/>
        <v>1</v>
      </c>
      <c r="M101" s="13">
        <f t="shared" si="21"/>
        <v>1</v>
      </c>
      <c r="N101" s="14" t="s">
        <v>15</v>
      </c>
    </row>
    <row r="102" spans="1:14" x14ac:dyDescent="0.2">
      <c r="A102" s="9">
        <v>43791.417676377299</v>
      </c>
      <c r="B102" s="10" t="s">
        <v>133</v>
      </c>
      <c r="C102" s="11" t="s">
        <v>24</v>
      </c>
      <c r="D102" s="10" t="s">
        <v>14</v>
      </c>
      <c r="E102" s="12">
        <f t="shared" si="26"/>
        <v>0</v>
      </c>
      <c r="F102" s="12">
        <f t="shared" si="27"/>
        <v>0</v>
      </c>
      <c r="G102" s="12">
        <f t="shared" si="28"/>
        <v>0</v>
      </c>
      <c r="H102" s="12">
        <f t="shared" si="29"/>
        <v>1</v>
      </c>
      <c r="I102" s="12">
        <f t="shared" si="25"/>
        <v>0</v>
      </c>
      <c r="J102" s="12">
        <f t="shared" si="22"/>
        <v>0</v>
      </c>
      <c r="K102" s="12">
        <f t="shared" si="23"/>
        <v>0</v>
      </c>
      <c r="L102" s="12">
        <f t="shared" si="24"/>
        <v>1</v>
      </c>
      <c r="M102" s="13">
        <f t="shared" si="21"/>
        <v>1</v>
      </c>
      <c r="N102" s="14" t="s">
        <v>15</v>
      </c>
    </row>
    <row r="103" spans="1:14" x14ac:dyDescent="0.2">
      <c r="A103" s="9">
        <v>43791.721733067097</v>
      </c>
      <c r="B103" s="10" t="s">
        <v>134</v>
      </c>
      <c r="C103" s="11" t="s">
        <v>24</v>
      </c>
      <c r="D103" s="10" t="s">
        <v>14</v>
      </c>
      <c r="E103" s="12">
        <f t="shared" si="26"/>
        <v>0</v>
      </c>
      <c r="F103" s="12">
        <f t="shared" si="27"/>
        <v>0</v>
      </c>
      <c r="G103" s="12">
        <f t="shared" si="28"/>
        <v>0</v>
      </c>
      <c r="H103" s="12">
        <f t="shared" si="29"/>
        <v>1</v>
      </c>
      <c r="I103" s="12">
        <f t="shared" si="25"/>
        <v>0</v>
      </c>
      <c r="J103" s="12">
        <f t="shared" si="22"/>
        <v>0</v>
      </c>
      <c r="K103" s="12">
        <f t="shared" si="23"/>
        <v>0</v>
      </c>
      <c r="L103" s="12">
        <f t="shared" si="24"/>
        <v>1</v>
      </c>
      <c r="M103" s="13">
        <f t="shared" si="21"/>
        <v>1</v>
      </c>
      <c r="N103" s="14" t="s">
        <v>15</v>
      </c>
    </row>
    <row r="104" spans="1:14" x14ac:dyDescent="0.2">
      <c r="A104" s="9">
        <v>43787.865247083297</v>
      </c>
      <c r="B104" s="10" t="s">
        <v>135</v>
      </c>
      <c r="C104" s="11" t="s">
        <v>26</v>
      </c>
      <c r="D104" s="10" t="s">
        <v>14</v>
      </c>
      <c r="E104" s="12">
        <f t="shared" si="26"/>
        <v>0</v>
      </c>
      <c r="F104" s="12">
        <f t="shared" si="27"/>
        <v>0</v>
      </c>
      <c r="G104" s="12">
        <f t="shared" si="28"/>
        <v>0</v>
      </c>
      <c r="H104" s="12">
        <f t="shared" si="29"/>
        <v>1</v>
      </c>
      <c r="I104" s="12">
        <f t="shared" si="25"/>
        <v>0</v>
      </c>
      <c r="J104" s="12">
        <f t="shared" si="22"/>
        <v>0</v>
      </c>
      <c r="K104" s="12">
        <f t="shared" si="23"/>
        <v>0</v>
      </c>
      <c r="L104" s="12">
        <f t="shared" si="24"/>
        <v>1</v>
      </c>
      <c r="M104" s="13">
        <f t="shared" si="21"/>
        <v>1</v>
      </c>
      <c r="N104" s="14" t="s">
        <v>15</v>
      </c>
    </row>
    <row r="105" spans="1:14" x14ac:dyDescent="0.2">
      <c r="A105" s="9">
        <v>43789.706844849497</v>
      </c>
      <c r="B105" s="10" t="s">
        <v>136</v>
      </c>
      <c r="C105" s="11" t="s">
        <v>26</v>
      </c>
      <c r="D105" s="10" t="s">
        <v>14</v>
      </c>
      <c r="E105" s="12">
        <f t="shared" si="26"/>
        <v>0</v>
      </c>
      <c r="F105" s="12">
        <f t="shared" si="27"/>
        <v>0</v>
      </c>
      <c r="G105" s="12">
        <f t="shared" si="28"/>
        <v>0</v>
      </c>
      <c r="H105" s="12">
        <f t="shared" si="29"/>
        <v>1</v>
      </c>
      <c r="I105" s="12">
        <f t="shared" si="25"/>
        <v>0</v>
      </c>
      <c r="J105" s="12">
        <f t="shared" si="22"/>
        <v>0</v>
      </c>
      <c r="K105" s="12">
        <f t="shared" si="23"/>
        <v>0</v>
      </c>
      <c r="L105" s="12">
        <f t="shared" si="24"/>
        <v>1</v>
      </c>
      <c r="M105" s="13">
        <f t="shared" si="21"/>
        <v>1</v>
      </c>
      <c r="N105" s="14" t="s">
        <v>15</v>
      </c>
    </row>
    <row r="106" spans="1:14" x14ac:dyDescent="0.2">
      <c r="A106" s="9">
        <v>43789.715415173603</v>
      </c>
      <c r="B106" s="10" t="s">
        <v>137</v>
      </c>
      <c r="C106" s="11" t="s">
        <v>39</v>
      </c>
      <c r="D106" s="10" t="s">
        <v>14</v>
      </c>
      <c r="E106" s="12">
        <f t="shared" si="26"/>
        <v>0</v>
      </c>
      <c r="F106" s="12">
        <f t="shared" si="27"/>
        <v>0</v>
      </c>
      <c r="G106" s="12">
        <f t="shared" si="28"/>
        <v>0</v>
      </c>
      <c r="H106" s="12">
        <f t="shared" si="29"/>
        <v>1</v>
      </c>
      <c r="I106" s="12">
        <f t="shared" si="25"/>
        <v>0</v>
      </c>
      <c r="J106" s="12">
        <f t="shared" si="22"/>
        <v>0</v>
      </c>
      <c r="K106" s="12">
        <f t="shared" si="23"/>
        <v>0</v>
      </c>
      <c r="L106" s="12">
        <f t="shared" si="24"/>
        <v>1</v>
      </c>
      <c r="M106" s="13">
        <f t="shared" si="21"/>
        <v>1</v>
      </c>
      <c r="N106" s="14" t="s">
        <v>15</v>
      </c>
    </row>
    <row r="107" spans="1:14" x14ac:dyDescent="0.2">
      <c r="A107" s="9">
        <v>43787.772607152801</v>
      </c>
      <c r="B107" s="10" t="s">
        <v>138</v>
      </c>
      <c r="C107" s="11" t="s">
        <v>81</v>
      </c>
      <c r="D107" s="10" t="s">
        <v>14</v>
      </c>
      <c r="E107" s="12">
        <f t="shared" si="26"/>
        <v>0</v>
      </c>
      <c r="F107" s="12">
        <f t="shared" si="27"/>
        <v>0</v>
      </c>
      <c r="G107" s="12">
        <f t="shared" si="28"/>
        <v>0</v>
      </c>
      <c r="H107" s="12">
        <f t="shared" si="29"/>
        <v>1</v>
      </c>
      <c r="I107" s="12">
        <f t="shared" si="25"/>
        <v>0</v>
      </c>
      <c r="J107" s="12">
        <f t="shared" si="22"/>
        <v>0</v>
      </c>
      <c r="K107" s="12">
        <f t="shared" si="23"/>
        <v>0</v>
      </c>
      <c r="L107" s="12">
        <f t="shared" si="24"/>
        <v>1</v>
      </c>
      <c r="M107" s="13">
        <f t="shared" si="21"/>
        <v>1</v>
      </c>
      <c r="N107" s="14" t="s">
        <v>15</v>
      </c>
    </row>
    <row r="108" spans="1:14" x14ac:dyDescent="0.2">
      <c r="A108" s="9">
        <v>43811.715304710597</v>
      </c>
      <c r="B108" s="10" t="s">
        <v>139</v>
      </c>
      <c r="C108" s="11" t="s">
        <v>39</v>
      </c>
      <c r="D108" s="10" t="s">
        <v>14</v>
      </c>
      <c r="E108" s="12">
        <f t="shared" si="26"/>
        <v>0</v>
      </c>
      <c r="F108" s="12">
        <f t="shared" si="27"/>
        <v>0</v>
      </c>
      <c r="G108" s="12">
        <f t="shared" si="28"/>
        <v>0</v>
      </c>
      <c r="H108" s="12">
        <f t="shared" si="29"/>
        <v>1</v>
      </c>
      <c r="I108" s="12">
        <f t="shared" si="25"/>
        <v>0</v>
      </c>
      <c r="J108" s="12">
        <f t="shared" si="22"/>
        <v>0</v>
      </c>
      <c r="K108" s="12">
        <f t="shared" si="23"/>
        <v>0</v>
      </c>
      <c r="L108" s="12">
        <f t="shared" si="24"/>
        <v>1</v>
      </c>
      <c r="M108" s="13">
        <f t="shared" si="21"/>
        <v>1</v>
      </c>
      <c r="N108" s="14" t="s">
        <v>15</v>
      </c>
    </row>
    <row r="109" spans="1:14" x14ac:dyDescent="0.2">
      <c r="A109" s="9">
        <v>43811.715518819503</v>
      </c>
      <c r="B109" s="10" t="s">
        <v>139</v>
      </c>
      <c r="C109" s="11" t="s">
        <v>39</v>
      </c>
      <c r="D109" s="10" t="s">
        <v>14</v>
      </c>
      <c r="E109" s="12">
        <f t="shared" si="26"/>
        <v>0</v>
      </c>
      <c r="F109" s="12">
        <f t="shared" si="27"/>
        <v>0</v>
      </c>
      <c r="G109" s="12">
        <f t="shared" si="28"/>
        <v>0</v>
      </c>
      <c r="H109" s="12">
        <f t="shared" si="29"/>
        <v>1</v>
      </c>
      <c r="I109" s="12">
        <f t="shared" si="25"/>
        <v>0</v>
      </c>
      <c r="J109" s="12">
        <f t="shared" si="22"/>
        <v>0</v>
      </c>
      <c r="K109" s="12">
        <f t="shared" si="23"/>
        <v>0</v>
      </c>
      <c r="L109" s="12">
        <f t="shared" si="24"/>
        <v>1</v>
      </c>
      <c r="M109" s="13">
        <f t="shared" si="21"/>
        <v>1</v>
      </c>
      <c r="N109" s="14" t="s">
        <v>15</v>
      </c>
    </row>
    <row r="110" spans="1:14" x14ac:dyDescent="0.2">
      <c r="A110" s="9">
        <v>43787.769903877299</v>
      </c>
      <c r="B110" s="10" t="s">
        <v>140</v>
      </c>
      <c r="C110" s="11" t="s">
        <v>26</v>
      </c>
      <c r="D110" s="10" t="s">
        <v>14</v>
      </c>
      <c r="E110" s="12">
        <f t="shared" si="26"/>
        <v>0</v>
      </c>
      <c r="F110" s="12">
        <f t="shared" si="27"/>
        <v>0</v>
      </c>
      <c r="G110" s="12">
        <f t="shared" si="28"/>
        <v>0</v>
      </c>
      <c r="H110" s="12">
        <f t="shared" si="29"/>
        <v>1</v>
      </c>
      <c r="I110" s="12">
        <f t="shared" si="25"/>
        <v>0</v>
      </c>
      <c r="J110" s="12">
        <f t="shared" si="22"/>
        <v>0</v>
      </c>
      <c r="K110" s="12">
        <f t="shared" si="23"/>
        <v>0</v>
      </c>
      <c r="L110" s="12">
        <f t="shared" si="24"/>
        <v>1</v>
      </c>
      <c r="M110" s="13">
        <f t="shared" si="21"/>
        <v>1</v>
      </c>
      <c r="N110" s="14" t="s">
        <v>15</v>
      </c>
    </row>
    <row r="111" spans="1:14" x14ac:dyDescent="0.2">
      <c r="A111" s="9">
        <v>43801.596916713002</v>
      </c>
      <c r="B111" s="10" t="s">
        <v>141</v>
      </c>
      <c r="C111" s="11" t="s">
        <v>26</v>
      </c>
      <c r="D111" s="10" t="s">
        <v>14</v>
      </c>
      <c r="E111" s="12">
        <f t="shared" si="26"/>
        <v>0</v>
      </c>
      <c r="F111" s="12">
        <f t="shared" si="27"/>
        <v>0</v>
      </c>
      <c r="G111" s="12">
        <f t="shared" si="28"/>
        <v>0</v>
      </c>
      <c r="H111" s="12">
        <f t="shared" si="29"/>
        <v>1</v>
      </c>
      <c r="I111" s="12">
        <f t="shared" si="25"/>
        <v>0</v>
      </c>
      <c r="J111" s="12">
        <f t="shared" si="22"/>
        <v>0</v>
      </c>
      <c r="K111" s="12">
        <f t="shared" si="23"/>
        <v>0</v>
      </c>
      <c r="L111" s="12">
        <f t="shared" si="24"/>
        <v>1</v>
      </c>
      <c r="M111" s="13">
        <f t="shared" si="21"/>
        <v>1</v>
      </c>
      <c r="N111" s="14" t="s">
        <v>15</v>
      </c>
    </row>
    <row r="112" spans="1:14" x14ac:dyDescent="0.2">
      <c r="A112" s="9">
        <v>43784.670324780098</v>
      </c>
      <c r="B112" s="10" t="s">
        <v>142</v>
      </c>
      <c r="C112" s="11" t="s">
        <v>18</v>
      </c>
      <c r="D112" s="10" t="s">
        <v>14</v>
      </c>
      <c r="E112" s="12">
        <f t="shared" si="26"/>
        <v>0</v>
      </c>
      <c r="F112" s="12">
        <f t="shared" si="27"/>
        <v>0</v>
      </c>
      <c r="G112" s="12">
        <f t="shared" si="28"/>
        <v>0</v>
      </c>
      <c r="H112" s="12">
        <f t="shared" si="29"/>
        <v>1</v>
      </c>
      <c r="I112" s="12">
        <f t="shared" si="25"/>
        <v>0</v>
      </c>
      <c r="J112" s="12">
        <f t="shared" si="22"/>
        <v>0</v>
      </c>
      <c r="K112" s="12">
        <f t="shared" si="23"/>
        <v>0</v>
      </c>
      <c r="L112" s="12">
        <f t="shared" si="24"/>
        <v>1</v>
      </c>
      <c r="M112" s="13">
        <f t="shared" si="21"/>
        <v>1</v>
      </c>
      <c r="N112" s="14" t="s">
        <v>15</v>
      </c>
    </row>
    <row r="113" spans="1:14" x14ac:dyDescent="0.2">
      <c r="A113" s="9">
        <v>43793.896809953701</v>
      </c>
      <c r="B113" s="10" t="s">
        <v>143</v>
      </c>
      <c r="C113" s="11" t="s">
        <v>13</v>
      </c>
      <c r="D113" s="10" t="s">
        <v>19</v>
      </c>
      <c r="E113" s="12">
        <f t="shared" si="26"/>
        <v>0</v>
      </c>
      <c r="F113" s="12">
        <f t="shared" si="27"/>
        <v>1</v>
      </c>
      <c r="G113" s="12">
        <f t="shared" si="28"/>
        <v>0</v>
      </c>
      <c r="H113" s="12">
        <f t="shared" si="29"/>
        <v>0</v>
      </c>
      <c r="I113" s="12">
        <f t="shared" si="25"/>
        <v>0</v>
      </c>
      <c r="J113" s="12">
        <f t="shared" si="22"/>
        <v>3</v>
      </c>
      <c r="K113" s="12">
        <f t="shared" si="23"/>
        <v>0</v>
      </c>
      <c r="L113" s="12">
        <f t="shared" si="24"/>
        <v>0</v>
      </c>
      <c r="M113" s="13">
        <f t="shared" si="21"/>
        <v>3</v>
      </c>
      <c r="N113" s="14" t="s">
        <v>33</v>
      </c>
    </row>
    <row r="114" spans="1:14" x14ac:dyDescent="0.2">
      <c r="A114" s="9">
        <v>43790.794768969899</v>
      </c>
      <c r="B114" s="10" t="s">
        <v>144</v>
      </c>
      <c r="C114" s="11" t="s">
        <v>13</v>
      </c>
      <c r="D114" s="10" t="s">
        <v>14</v>
      </c>
      <c r="E114" s="12">
        <f t="shared" si="26"/>
        <v>0</v>
      </c>
      <c r="F114" s="12">
        <f t="shared" si="27"/>
        <v>0</v>
      </c>
      <c r="G114" s="12">
        <f t="shared" si="28"/>
        <v>0</v>
      </c>
      <c r="H114" s="12">
        <f t="shared" si="29"/>
        <v>1</v>
      </c>
      <c r="I114" s="12">
        <f t="shared" si="25"/>
        <v>0</v>
      </c>
      <c r="J114" s="12">
        <f t="shared" si="22"/>
        <v>0</v>
      </c>
      <c r="K114" s="12">
        <f t="shared" si="23"/>
        <v>0</v>
      </c>
      <c r="L114" s="12">
        <f t="shared" si="24"/>
        <v>1</v>
      </c>
      <c r="M114" s="13">
        <f t="shared" si="21"/>
        <v>1</v>
      </c>
      <c r="N114" s="14" t="s">
        <v>15</v>
      </c>
    </row>
    <row r="115" spans="1:14" x14ac:dyDescent="0.2">
      <c r="A115" s="9">
        <v>43789.931663865696</v>
      </c>
      <c r="B115" s="10" t="s">
        <v>145</v>
      </c>
      <c r="C115" s="11" t="s">
        <v>18</v>
      </c>
      <c r="D115" s="10" t="s">
        <v>14</v>
      </c>
      <c r="E115" s="12">
        <f t="shared" si="26"/>
        <v>0</v>
      </c>
      <c r="F115" s="12">
        <f t="shared" si="27"/>
        <v>0</v>
      </c>
      <c r="G115" s="12">
        <f t="shared" si="28"/>
        <v>0</v>
      </c>
      <c r="H115" s="12">
        <f t="shared" si="29"/>
        <v>1</v>
      </c>
      <c r="I115" s="12">
        <f t="shared" si="25"/>
        <v>0</v>
      </c>
      <c r="J115" s="12">
        <f t="shared" si="22"/>
        <v>0</v>
      </c>
      <c r="K115" s="12">
        <f t="shared" si="23"/>
        <v>0</v>
      </c>
      <c r="L115" s="12">
        <f t="shared" si="24"/>
        <v>1</v>
      </c>
      <c r="M115" s="13">
        <f t="shared" si="21"/>
        <v>1</v>
      </c>
      <c r="N115" s="14" t="s">
        <v>15</v>
      </c>
    </row>
    <row r="116" spans="1:14" x14ac:dyDescent="0.2">
      <c r="A116" s="9">
        <v>43804.887654247701</v>
      </c>
      <c r="B116" s="10" t="s">
        <v>146</v>
      </c>
      <c r="C116" s="11" t="s">
        <v>39</v>
      </c>
      <c r="D116" s="10" t="s">
        <v>22</v>
      </c>
      <c r="E116" s="12">
        <f t="shared" si="26"/>
        <v>0</v>
      </c>
      <c r="F116" s="12">
        <f t="shared" si="27"/>
        <v>0</v>
      </c>
      <c r="G116" s="12">
        <f t="shared" si="28"/>
        <v>1</v>
      </c>
      <c r="H116" s="12">
        <f t="shared" si="29"/>
        <v>0</v>
      </c>
      <c r="I116" s="12">
        <f t="shared" si="25"/>
        <v>0</v>
      </c>
      <c r="J116" s="12">
        <f t="shared" si="22"/>
        <v>0</v>
      </c>
      <c r="K116" s="12">
        <f t="shared" si="23"/>
        <v>2</v>
      </c>
      <c r="L116" s="12">
        <f t="shared" si="24"/>
        <v>0</v>
      </c>
      <c r="M116" s="13">
        <f t="shared" si="21"/>
        <v>2</v>
      </c>
      <c r="N116" s="14" t="s">
        <v>15</v>
      </c>
    </row>
    <row r="117" spans="1:14" x14ac:dyDescent="0.2">
      <c r="A117" s="9">
        <v>43788.614415972203</v>
      </c>
      <c r="B117" s="10" t="s">
        <v>147</v>
      </c>
      <c r="C117" s="11" t="s">
        <v>49</v>
      </c>
      <c r="D117" s="10" t="s">
        <v>14</v>
      </c>
      <c r="E117" s="12">
        <f t="shared" si="26"/>
        <v>0</v>
      </c>
      <c r="F117" s="12">
        <f t="shared" si="27"/>
        <v>0</v>
      </c>
      <c r="G117" s="12">
        <f t="shared" si="28"/>
        <v>0</v>
      </c>
      <c r="H117" s="12">
        <f t="shared" si="29"/>
        <v>1</v>
      </c>
      <c r="I117" s="12">
        <f t="shared" si="25"/>
        <v>0</v>
      </c>
      <c r="J117" s="12">
        <f t="shared" si="22"/>
        <v>0</v>
      </c>
      <c r="K117" s="12">
        <f t="shared" si="23"/>
        <v>0</v>
      </c>
      <c r="L117" s="12">
        <f t="shared" si="24"/>
        <v>1</v>
      </c>
      <c r="M117" s="13">
        <f t="shared" si="21"/>
        <v>1</v>
      </c>
      <c r="N117" s="14" t="s">
        <v>15</v>
      </c>
    </row>
    <row r="118" spans="1:14" x14ac:dyDescent="0.2">
      <c r="A118" s="9">
        <v>43794.0153051042</v>
      </c>
      <c r="B118" s="10" t="s">
        <v>148</v>
      </c>
      <c r="C118" s="11" t="s">
        <v>49</v>
      </c>
      <c r="D118" s="10" t="s">
        <v>14</v>
      </c>
      <c r="E118" s="12">
        <f t="shared" si="26"/>
        <v>0</v>
      </c>
      <c r="F118" s="12">
        <f t="shared" si="27"/>
        <v>0</v>
      </c>
      <c r="G118" s="12">
        <f t="shared" si="28"/>
        <v>0</v>
      </c>
      <c r="H118" s="12">
        <f t="shared" si="29"/>
        <v>1</v>
      </c>
      <c r="I118" s="12">
        <f t="shared" si="25"/>
        <v>0</v>
      </c>
      <c r="J118" s="12">
        <f t="shared" si="22"/>
        <v>0</v>
      </c>
      <c r="K118" s="12">
        <f t="shared" si="23"/>
        <v>0</v>
      </c>
      <c r="L118" s="12">
        <f t="shared" si="24"/>
        <v>1</v>
      </c>
      <c r="M118" s="13">
        <f t="shared" si="21"/>
        <v>1</v>
      </c>
      <c r="N118" s="14" t="s">
        <v>15</v>
      </c>
    </row>
    <row r="119" spans="1:14" x14ac:dyDescent="0.2">
      <c r="A119" s="9">
        <v>43801.063896273197</v>
      </c>
      <c r="B119" s="10" t="s">
        <v>148</v>
      </c>
      <c r="C119" s="11" t="s">
        <v>49</v>
      </c>
      <c r="D119" s="10" t="s">
        <v>14</v>
      </c>
      <c r="E119" s="12">
        <f t="shared" si="26"/>
        <v>0</v>
      </c>
      <c r="F119" s="12">
        <f t="shared" si="27"/>
        <v>0</v>
      </c>
      <c r="G119" s="12">
        <f t="shared" si="28"/>
        <v>0</v>
      </c>
      <c r="H119" s="12">
        <f t="shared" si="29"/>
        <v>1</v>
      </c>
      <c r="I119" s="12">
        <f t="shared" si="25"/>
        <v>0</v>
      </c>
      <c r="J119" s="12">
        <f t="shared" si="22"/>
        <v>0</v>
      </c>
      <c r="K119" s="12">
        <f t="shared" si="23"/>
        <v>0</v>
      </c>
      <c r="L119" s="12">
        <f t="shared" si="24"/>
        <v>1</v>
      </c>
      <c r="M119" s="13">
        <f t="shared" si="21"/>
        <v>1</v>
      </c>
      <c r="N119" s="14" t="s">
        <v>15</v>
      </c>
    </row>
    <row r="120" spans="1:14" x14ac:dyDescent="0.2">
      <c r="A120" s="9">
        <v>43789.974106342597</v>
      </c>
      <c r="B120" s="10" t="s">
        <v>149</v>
      </c>
      <c r="C120" s="11" t="s">
        <v>39</v>
      </c>
      <c r="D120" s="10" t="s">
        <v>14</v>
      </c>
      <c r="E120" s="12">
        <f t="shared" si="26"/>
        <v>0</v>
      </c>
      <c r="F120" s="12">
        <f t="shared" si="27"/>
        <v>0</v>
      </c>
      <c r="G120" s="12">
        <f t="shared" si="28"/>
        <v>0</v>
      </c>
      <c r="H120" s="12">
        <f t="shared" si="29"/>
        <v>1</v>
      </c>
      <c r="I120" s="12">
        <f t="shared" si="25"/>
        <v>0</v>
      </c>
      <c r="J120" s="12">
        <f t="shared" si="22"/>
        <v>0</v>
      </c>
      <c r="K120" s="12">
        <f t="shared" si="23"/>
        <v>0</v>
      </c>
      <c r="L120" s="12">
        <f t="shared" si="24"/>
        <v>1</v>
      </c>
      <c r="M120" s="13">
        <f t="shared" si="21"/>
        <v>1</v>
      </c>
      <c r="N120" s="14" t="s">
        <v>15</v>
      </c>
    </row>
    <row r="121" spans="1:14" x14ac:dyDescent="0.2">
      <c r="A121" s="9">
        <v>43787.692996794001</v>
      </c>
      <c r="B121" s="10" t="s">
        <v>150</v>
      </c>
      <c r="C121" s="11" t="s">
        <v>26</v>
      </c>
      <c r="D121" s="10" t="s">
        <v>14</v>
      </c>
      <c r="E121" s="12">
        <f t="shared" si="26"/>
        <v>0</v>
      </c>
      <c r="F121" s="12">
        <f t="shared" si="27"/>
        <v>0</v>
      </c>
      <c r="G121" s="12">
        <f t="shared" si="28"/>
        <v>0</v>
      </c>
      <c r="H121" s="12">
        <f t="shared" si="29"/>
        <v>1</v>
      </c>
      <c r="I121" s="12">
        <f t="shared" si="25"/>
        <v>0</v>
      </c>
      <c r="J121" s="12">
        <f t="shared" si="22"/>
        <v>0</v>
      </c>
      <c r="K121" s="12">
        <f t="shared" si="23"/>
        <v>0</v>
      </c>
      <c r="L121" s="12">
        <f t="shared" si="24"/>
        <v>1</v>
      </c>
      <c r="M121" s="13">
        <f t="shared" si="21"/>
        <v>1</v>
      </c>
      <c r="N121" s="14" t="s">
        <v>15</v>
      </c>
    </row>
    <row r="122" spans="1:14" x14ac:dyDescent="0.2">
      <c r="A122" s="9">
        <v>43788.458181469898</v>
      </c>
      <c r="B122" s="10" t="s">
        <v>151</v>
      </c>
      <c r="C122" s="11" t="s">
        <v>26</v>
      </c>
      <c r="D122" s="10" t="s">
        <v>14</v>
      </c>
      <c r="E122" s="12">
        <f t="shared" si="26"/>
        <v>0</v>
      </c>
      <c r="F122" s="12">
        <f t="shared" si="27"/>
        <v>0</v>
      </c>
      <c r="G122" s="12">
        <f t="shared" si="28"/>
        <v>0</v>
      </c>
      <c r="H122" s="12">
        <f t="shared" si="29"/>
        <v>1</v>
      </c>
      <c r="I122" s="12">
        <f t="shared" si="25"/>
        <v>0</v>
      </c>
      <c r="J122" s="12">
        <f t="shared" si="22"/>
        <v>0</v>
      </c>
      <c r="K122" s="12">
        <f t="shared" si="23"/>
        <v>0</v>
      </c>
      <c r="L122" s="12">
        <f t="shared" si="24"/>
        <v>1</v>
      </c>
      <c r="M122" s="13">
        <f t="shared" si="21"/>
        <v>1</v>
      </c>
      <c r="N122" s="14" t="s">
        <v>15</v>
      </c>
    </row>
    <row r="123" spans="1:14" x14ac:dyDescent="0.2">
      <c r="A123" s="9">
        <v>43792.346674664397</v>
      </c>
      <c r="B123" s="10" t="s">
        <v>152</v>
      </c>
      <c r="C123" s="11" t="s">
        <v>18</v>
      </c>
      <c r="D123" s="10" t="s">
        <v>14</v>
      </c>
      <c r="E123" s="12">
        <f t="shared" si="26"/>
        <v>0</v>
      </c>
      <c r="F123" s="12">
        <f t="shared" si="27"/>
        <v>0</v>
      </c>
      <c r="G123" s="12">
        <f t="shared" si="28"/>
        <v>0</v>
      </c>
      <c r="H123" s="12">
        <f t="shared" si="29"/>
        <v>1</v>
      </c>
      <c r="I123" s="12">
        <f t="shared" si="25"/>
        <v>0</v>
      </c>
      <c r="J123" s="12">
        <f t="shared" si="22"/>
        <v>0</v>
      </c>
      <c r="K123" s="12">
        <f t="shared" si="23"/>
        <v>0</v>
      </c>
      <c r="L123" s="12">
        <f t="shared" si="24"/>
        <v>1</v>
      </c>
      <c r="M123" s="13">
        <f t="shared" si="21"/>
        <v>1</v>
      </c>
      <c r="N123" s="14" t="s">
        <v>15</v>
      </c>
    </row>
    <row r="124" spans="1:14" x14ac:dyDescent="0.2">
      <c r="A124" s="9">
        <v>43809.589292916702</v>
      </c>
      <c r="B124" s="10" t="s">
        <v>153</v>
      </c>
      <c r="C124" s="11" t="s">
        <v>81</v>
      </c>
      <c r="D124" s="10" t="s">
        <v>14</v>
      </c>
      <c r="E124" s="12">
        <f t="shared" si="26"/>
        <v>0</v>
      </c>
      <c r="F124" s="12">
        <f t="shared" si="27"/>
        <v>0</v>
      </c>
      <c r="G124" s="12">
        <f t="shared" si="28"/>
        <v>0</v>
      </c>
      <c r="H124" s="12">
        <f t="shared" si="29"/>
        <v>1</v>
      </c>
      <c r="I124" s="12">
        <f t="shared" si="25"/>
        <v>0</v>
      </c>
      <c r="J124" s="12">
        <f t="shared" si="22"/>
        <v>0</v>
      </c>
      <c r="K124" s="12">
        <f t="shared" si="23"/>
        <v>0</v>
      </c>
      <c r="L124" s="12">
        <f t="shared" si="24"/>
        <v>1</v>
      </c>
      <c r="M124" s="13">
        <f t="shared" si="21"/>
        <v>1</v>
      </c>
      <c r="N124" s="14" t="s">
        <v>15</v>
      </c>
    </row>
    <row r="125" spans="1:14" x14ac:dyDescent="0.2">
      <c r="A125" s="9">
        <v>43793.932117233802</v>
      </c>
      <c r="B125" s="10" t="s">
        <v>154</v>
      </c>
      <c r="C125" s="11" t="s">
        <v>13</v>
      </c>
      <c r="D125" s="10" t="s">
        <v>14</v>
      </c>
      <c r="E125" s="12">
        <f t="shared" si="26"/>
        <v>0</v>
      </c>
      <c r="F125" s="12">
        <f t="shared" si="27"/>
        <v>0</v>
      </c>
      <c r="G125" s="12">
        <f t="shared" si="28"/>
        <v>0</v>
      </c>
      <c r="H125" s="12">
        <f t="shared" si="29"/>
        <v>1</v>
      </c>
      <c r="I125" s="12">
        <f t="shared" si="25"/>
        <v>0</v>
      </c>
      <c r="J125" s="12">
        <f t="shared" si="22"/>
        <v>0</v>
      </c>
      <c r="K125" s="12">
        <f t="shared" si="23"/>
        <v>0</v>
      </c>
      <c r="L125" s="12">
        <f t="shared" si="24"/>
        <v>1</v>
      </c>
      <c r="M125" s="13">
        <f t="shared" si="21"/>
        <v>1</v>
      </c>
      <c r="N125" s="14" t="s">
        <v>15</v>
      </c>
    </row>
    <row r="126" spans="1:14" x14ac:dyDescent="0.2">
      <c r="A126" s="9">
        <v>43789.695052245399</v>
      </c>
      <c r="B126" s="10" t="s">
        <v>155</v>
      </c>
      <c r="C126" s="11" t="s">
        <v>26</v>
      </c>
      <c r="D126" s="10" t="s">
        <v>14</v>
      </c>
      <c r="E126" s="12">
        <f t="shared" si="26"/>
        <v>0</v>
      </c>
      <c r="F126" s="12">
        <f t="shared" si="27"/>
        <v>0</v>
      </c>
      <c r="G126" s="12">
        <f t="shared" si="28"/>
        <v>0</v>
      </c>
      <c r="H126" s="12">
        <f t="shared" si="29"/>
        <v>1</v>
      </c>
      <c r="I126" s="12">
        <f t="shared" si="25"/>
        <v>0</v>
      </c>
      <c r="J126" s="12">
        <f t="shared" si="22"/>
        <v>0</v>
      </c>
      <c r="K126" s="12">
        <f t="shared" si="23"/>
        <v>0</v>
      </c>
      <c r="L126" s="12">
        <f t="shared" si="24"/>
        <v>1</v>
      </c>
      <c r="M126" s="13">
        <f t="shared" si="21"/>
        <v>1</v>
      </c>
      <c r="N126" s="14" t="s">
        <v>15</v>
      </c>
    </row>
  </sheetData>
  <autoFilter ref="A1:P126" xr:uid="{BBA9D705-AA37-456B-ABCC-43D425D4204A}">
    <filterColumn colId="8" showButton="0"/>
    <filterColumn colId="9" showButton="0"/>
    <filterColumn colId="10" showButton="0"/>
    <filterColumn colId="14" showButton="0"/>
  </autoFilter>
  <mergeCells count="3">
    <mergeCell ref="I1:L1"/>
    <mergeCell ref="O1:P1"/>
    <mergeCell ref="Q1:R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D629-8111-4FA1-9CDB-E050179BBF52}">
  <sheetPr>
    <tabColor rgb="FFA805E9"/>
  </sheetPr>
  <dimension ref="A1:B7"/>
  <sheetViews>
    <sheetView workbookViewId="0">
      <selection activeCell="E22" sqref="E22"/>
    </sheetView>
  </sheetViews>
  <sheetFormatPr defaultRowHeight="15" x14ac:dyDescent="0.25"/>
  <cols>
    <col min="1" max="1" width="100.7109375" bestFit="1" customWidth="1"/>
    <col min="2" max="2" width="21.28515625" bestFit="1" customWidth="1"/>
  </cols>
  <sheetData>
    <row r="1" spans="1:2" x14ac:dyDescent="0.25">
      <c r="A1" s="17" t="s">
        <v>2</v>
      </c>
      <c r="B1" t="s">
        <v>160</v>
      </c>
    </row>
    <row r="3" spans="1:2" x14ac:dyDescent="0.25">
      <c r="A3" s="17" t="s">
        <v>158</v>
      </c>
      <c r="B3" t="s">
        <v>159</v>
      </c>
    </row>
    <row r="4" spans="1:2" x14ac:dyDescent="0.25">
      <c r="A4" t="s">
        <v>16</v>
      </c>
      <c r="B4" s="18">
        <v>18</v>
      </c>
    </row>
    <row r="5" spans="1:2" x14ac:dyDescent="0.25">
      <c r="A5" t="s">
        <v>19</v>
      </c>
      <c r="B5" s="18">
        <v>62</v>
      </c>
    </row>
    <row r="6" spans="1:2" x14ac:dyDescent="0.25">
      <c r="A6" t="s">
        <v>22</v>
      </c>
      <c r="B6" s="18">
        <v>30</v>
      </c>
    </row>
    <row r="7" spans="1:2" x14ac:dyDescent="0.25">
      <c r="A7" t="s">
        <v>14</v>
      </c>
      <c r="B7" s="18">
        <v>15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4B6E-2D34-4F44-8FF1-3AADCE237A51}">
  <sheetPr>
    <tabColor rgb="FFA805E9"/>
  </sheetPr>
  <dimension ref="A1:Q127"/>
  <sheetViews>
    <sheetView topLeftCell="B1" zoomScaleNormal="100" workbookViewId="0">
      <pane xSplit="2" topLeftCell="D1" activePane="topRight" state="frozen"/>
      <selection activeCell="B1" sqref="B1"/>
      <selection pane="topRight" activeCell="O1" sqref="O1:Q11"/>
    </sheetView>
  </sheetViews>
  <sheetFormatPr defaultColWidth="8.85546875" defaultRowHeight="12.75" x14ac:dyDescent="0.2"/>
  <cols>
    <col min="1" max="1" width="21.7109375" style="12" hidden="1" customWidth="1"/>
    <col min="2" max="2" width="21.28515625" style="12" customWidth="1"/>
    <col min="3" max="3" width="22.7109375" style="14" customWidth="1"/>
    <col min="4" max="4" width="27.28515625" style="12" customWidth="1"/>
    <col min="5" max="5" width="9.28515625" style="12" hidden="1" customWidth="1"/>
    <col min="6" max="6" width="9.7109375" style="12" hidden="1" customWidth="1"/>
    <col min="7" max="7" width="9.85546875" style="12" hidden="1" customWidth="1"/>
    <col min="8" max="8" width="10.28515625" style="12" hidden="1" customWidth="1"/>
    <col min="9" max="12" width="8.7109375" style="12" hidden="1" customWidth="1"/>
    <col min="13" max="13" width="12.7109375" style="12" hidden="1" customWidth="1"/>
    <col min="14" max="14" width="11.140625" style="14" hidden="1" customWidth="1"/>
    <col min="15" max="15" width="20.7109375" style="12" customWidth="1"/>
    <col min="16" max="16" width="8.7109375" style="12" customWidth="1"/>
    <col min="17" max="17" width="14" style="12" customWidth="1"/>
    <col min="18" max="896" width="8.7109375" style="12" customWidth="1"/>
    <col min="897" max="16384" width="8.85546875" style="12"/>
  </cols>
  <sheetData>
    <row r="1" spans="1:17" s="5" customFormat="1" ht="49.5" customHeight="1" x14ac:dyDescent="0.2">
      <c r="A1" s="1" t="s">
        <v>0</v>
      </c>
      <c r="B1" s="2" t="s">
        <v>1</v>
      </c>
      <c r="C1" s="3" t="s">
        <v>2</v>
      </c>
      <c r="D1" s="16" t="s">
        <v>158</v>
      </c>
      <c r="E1" s="6" t="s">
        <v>4</v>
      </c>
      <c r="F1" s="6" t="s">
        <v>5</v>
      </c>
      <c r="G1" s="6" t="s">
        <v>6</v>
      </c>
      <c r="H1" s="6" t="s">
        <v>7</v>
      </c>
      <c r="I1" s="31" t="s">
        <v>8</v>
      </c>
      <c r="J1" s="31"/>
      <c r="K1" s="31"/>
      <c r="L1" s="31"/>
      <c r="M1" s="7" t="s">
        <v>9</v>
      </c>
      <c r="N1" s="8" t="s">
        <v>10</v>
      </c>
      <c r="O1" s="27" t="s">
        <v>174</v>
      </c>
      <c r="P1" s="27"/>
      <c r="Q1" s="8" t="s">
        <v>162</v>
      </c>
    </row>
    <row r="2" spans="1:17" x14ac:dyDescent="0.2">
      <c r="A2" s="9">
        <v>43793.944639490699</v>
      </c>
      <c r="B2" s="10" t="s">
        <v>12</v>
      </c>
      <c r="C2" s="11" t="s">
        <v>13</v>
      </c>
      <c r="D2" s="10" t="s">
        <v>14</v>
      </c>
      <c r="E2" s="12">
        <f t="shared" ref="E2:E33" si="0">COUNTIF(D2:D2,"A")</f>
        <v>0</v>
      </c>
      <c r="F2" s="12">
        <f t="shared" ref="F2:F33" si="1">COUNTIF(D2:D2,"B")</f>
        <v>0</v>
      </c>
      <c r="G2" s="12">
        <f t="shared" ref="G2:G33" si="2">COUNTIF(D2:D2,"C")</f>
        <v>0</v>
      </c>
      <c r="H2" s="12">
        <f t="shared" ref="H2:H33" si="3">COUNTIF(D2:D2,"D")</f>
        <v>1</v>
      </c>
      <c r="I2" s="12">
        <f t="shared" ref="I2:I33" si="4">E2*4</f>
        <v>0</v>
      </c>
      <c r="J2" s="12">
        <f t="shared" ref="J2:J33" si="5">F2*3</f>
        <v>0</v>
      </c>
      <c r="K2" s="12">
        <f t="shared" ref="K2:K33" si="6">G2*2</f>
        <v>0</v>
      </c>
      <c r="L2" s="12">
        <f t="shared" ref="L2:L33" si="7">H2*1</f>
        <v>1</v>
      </c>
      <c r="M2" s="13">
        <f t="shared" ref="M2:M65" si="8">SUM(I2:L2)</f>
        <v>1</v>
      </c>
      <c r="N2" s="14" t="s">
        <v>15</v>
      </c>
      <c r="O2" s="12" t="s">
        <v>169</v>
      </c>
      <c r="P2" s="12">
        <f>36/15</f>
        <v>2.4</v>
      </c>
      <c r="Q2" s="20" t="s">
        <v>33</v>
      </c>
    </row>
    <row r="3" spans="1:17" x14ac:dyDescent="0.2">
      <c r="A3" s="9">
        <v>43789.610258333298</v>
      </c>
      <c r="B3" s="10" t="s">
        <v>17</v>
      </c>
      <c r="C3" s="11" t="s">
        <v>18</v>
      </c>
      <c r="D3" s="10" t="s">
        <v>19</v>
      </c>
      <c r="E3" s="12">
        <f t="shared" si="0"/>
        <v>0</v>
      </c>
      <c r="F3" s="12">
        <f t="shared" si="1"/>
        <v>1</v>
      </c>
      <c r="G3" s="12">
        <f t="shared" si="2"/>
        <v>0</v>
      </c>
      <c r="H3" s="12">
        <f t="shared" si="3"/>
        <v>0</v>
      </c>
      <c r="I3" s="12">
        <f t="shared" si="4"/>
        <v>0</v>
      </c>
      <c r="J3" s="12">
        <f t="shared" si="5"/>
        <v>3</v>
      </c>
      <c r="K3" s="12">
        <f t="shared" si="6"/>
        <v>0</v>
      </c>
      <c r="L3" s="12">
        <f t="shared" si="7"/>
        <v>0</v>
      </c>
      <c r="M3" s="13">
        <f t="shared" si="8"/>
        <v>3</v>
      </c>
      <c r="N3" s="14" t="s">
        <v>33</v>
      </c>
      <c r="O3" s="12" t="s">
        <v>172</v>
      </c>
      <c r="P3" s="12">
        <f>28/10</f>
        <v>2.8</v>
      </c>
      <c r="Q3" s="20" t="s">
        <v>33</v>
      </c>
    </row>
    <row r="4" spans="1:17" x14ac:dyDescent="0.2">
      <c r="A4" s="9">
        <v>43795.2791799306</v>
      </c>
      <c r="B4" s="10" t="s">
        <v>20</v>
      </c>
      <c r="C4" s="11" t="s">
        <v>13</v>
      </c>
      <c r="D4" s="10" t="s">
        <v>19</v>
      </c>
      <c r="E4" s="12">
        <f t="shared" si="0"/>
        <v>0</v>
      </c>
      <c r="F4" s="12">
        <f t="shared" si="1"/>
        <v>1</v>
      </c>
      <c r="G4" s="12">
        <f t="shared" si="2"/>
        <v>0</v>
      </c>
      <c r="H4" s="12">
        <f t="shared" si="3"/>
        <v>0</v>
      </c>
      <c r="I4" s="12">
        <f t="shared" si="4"/>
        <v>0</v>
      </c>
      <c r="J4" s="12">
        <f t="shared" si="5"/>
        <v>3</v>
      </c>
      <c r="K4" s="12">
        <f t="shared" si="6"/>
        <v>0</v>
      </c>
      <c r="L4" s="12">
        <f t="shared" si="7"/>
        <v>0</v>
      </c>
      <c r="M4" s="13">
        <f t="shared" si="8"/>
        <v>3</v>
      </c>
      <c r="N4" s="14" t="s">
        <v>33</v>
      </c>
      <c r="O4" s="12" t="s">
        <v>166</v>
      </c>
      <c r="P4" s="19">
        <f>55/21</f>
        <v>2.6190476190476191</v>
      </c>
      <c r="Q4" s="20" t="s">
        <v>33</v>
      </c>
    </row>
    <row r="5" spans="1:17" x14ac:dyDescent="0.2">
      <c r="A5" s="9">
        <v>43792.932846713004</v>
      </c>
      <c r="B5" s="10" t="s">
        <v>23</v>
      </c>
      <c r="C5" s="11" t="s">
        <v>24</v>
      </c>
      <c r="D5" s="10" t="s">
        <v>19</v>
      </c>
      <c r="E5" s="12">
        <f t="shared" si="0"/>
        <v>0</v>
      </c>
      <c r="F5" s="12">
        <f t="shared" si="1"/>
        <v>1</v>
      </c>
      <c r="G5" s="12">
        <f t="shared" si="2"/>
        <v>0</v>
      </c>
      <c r="H5" s="12">
        <f t="shared" si="3"/>
        <v>0</v>
      </c>
      <c r="I5" s="12">
        <f t="shared" si="4"/>
        <v>0</v>
      </c>
      <c r="J5" s="12">
        <f t="shared" si="5"/>
        <v>3</v>
      </c>
      <c r="K5" s="12">
        <f t="shared" si="6"/>
        <v>0</v>
      </c>
      <c r="L5" s="12">
        <f t="shared" si="7"/>
        <v>0</v>
      </c>
      <c r="M5" s="13">
        <f t="shared" si="8"/>
        <v>3</v>
      </c>
      <c r="N5" s="14" t="s">
        <v>33</v>
      </c>
      <c r="O5" s="12" t="s">
        <v>170</v>
      </c>
      <c r="P5" s="19">
        <f>57/21</f>
        <v>2.7142857142857144</v>
      </c>
      <c r="Q5" s="20" t="s">
        <v>33</v>
      </c>
    </row>
    <row r="6" spans="1:17" x14ac:dyDescent="0.2">
      <c r="A6" s="9">
        <v>43785.838284513899</v>
      </c>
      <c r="B6" s="10" t="s">
        <v>25</v>
      </c>
      <c r="C6" s="11" t="s">
        <v>26</v>
      </c>
      <c r="D6" s="10" t="s">
        <v>19</v>
      </c>
      <c r="E6" s="12">
        <f t="shared" si="0"/>
        <v>0</v>
      </c>
      <c r="F6" s="12">
        <f t="shared" si="1"/>
        <v>1</v>
      </c>
      <c r="G6" s="12">
        <f t="shared" si="2"/>
        <v>0</v>
      </c>
      <c r="H6" s="12">
        <f t="shared" si="3"/>
        <v>0</v>
      </c>
      <c r="I6" s="12">
        <f t="shared" si="4"/>
        <v>0</v>
      </c>
      <c r="J6" s="12">
        <f t="shared" si="5"/>
        <v>3</v>
      </c>
      <c r="K6" s="12">
        <f t="shared" si="6"/>
        <v>0</v>
      </c>
      <c r="L6" s="12">
        <f t="shared" si="7"/>
        <v>0</v>
      </c>
      <c r="M6" s="13">
        <f t="shared" si="8"/>
        <v>3</v>
      </c>
      <c r="N6" s="14" t="s">
        <v>33</v>
      </c>
      <c r="O6" s="12" t="s">
        <v>177</v>
      </c>
      <c r="P6" s="19">
        <f>33/13</f>
        <v>2.5384615384615383</v>
      </c>
      <c r="Q6" s="20" t="s">
        <v>33</v>
      </c>
    </row>
    <row r="7" spans="1:17" x14ac:dyDescent="0.2">
      <c r="A7" s="9">
        <v>43793.9243876736</v>
      </c>
      <c r="B7" s="10" t="s">
        <v>27</v>
      </c>
      <c r="C7" s="11" t="s">
        <v>13</v>
      </c>
      <c r="D7" s="10" t="s">
        <v>19</v>
      </c>
      <c r="E7" s="12">
        <f t="shared" si="0"/>
        <v>0</v>
      </c>
      <c r="F7" s="12">
        <f t="shared" si="1"/>
        <v>1</v>
      </c>
      <c r="G7" s="12">
        <f t="shared" si="2"/>
        <v>0</v>
      </c>
      <c r="H7" s="12">
        <f t="shared" si="3"/>
        <v>0</v>
      </c>
      <c r="I7" s="12">
        <f t="shared" si="4"/>
        <v>0</v>
      </c>
      <c r="J7" s="12">
        <f t="shared" si="5"/>
        <v>3</v>
      </c>
      <c r="K7" s="12">
        <f t="shared" si="6"/>
        <v>0</v>
      </c>
      <c r="L7" s="12">
        <f t="shared" si="7"/>
        <v>0</v>
      </c>
      <c r="M7" s="13">
        <f t="shared" si="8"/>
        <v>3</v>
      </c>
      <c r="N7" s="14" t="s">
        <v>33</v>
      </c>
      <c r="O7" s="12" t="s">
        <v>167</v>
      </c>
      <c r="P7" s="19">
        <f>40/13</f>
        <v>3.0769230769230771</v>
      </c>
      <c r="Q7" s="22" t="s">
        <v>21</v>
      </c>
    </row>
    <row r="8" spans="1:17" x14ac:dyDescent="0.2">
      <c r="A8" s="9">
        <v>43795.951584444403</v>
      </c>
      <c r="B8" s="10" t="s">
        <v>28</v>
      </c>
      <c r="C8" s="11" t="s">
        <v>29</v>
      </c>
      <c r="D8" s="10" t="s">
        <v>22</v>
      </c>
      <c r="E8" s="12">
        <f t="shared" si="0"/>
        <v>0</v>
      </c>
      <c r="F8" s="12">
        <f t="shared" si="1"/>
        <v>0</v>
      </c>
      <c r="G8" s="12">
        <f t="shared" si="2"/>
        <v>1</v>
      </c>
      <c r="H8" s="12">
        <f t="shared" si="3"/>
        <v>0</v>
      </c>
      <c r="I8" s="12">
        <f t="shared" si="4"/>
        <v>0</v>
      </c>
      <c r="J8" s="12">
        <f t="shared" si="5"/>
        <v>0</v>
      </c>
      <c r="K8" s="12">
        <f t="shared" si="6"/>
        <v>2</v>
      </c>
      <c r="L8" s="12">
        <f t="shared" si="7"/>
        <v>0</v>
      </c>
      <c r="M8" s="13">
        <f t="shared" si="8"/>
        <v>2</v>
      </c>
      <c r="N8" s="14" t="s">
        <v>15</v>
      </c>
      <c r="O8" s="12" t="s">
        <v>175</v>
      </c>
      <c r="P8" s="19">
        <f>17/6</f>
        <v>2.8333333333333335</v>
      </c>
      <c r="Q8" s="20" t="s">
        <v>33</v>
      </c>
    </row>
    <row r="9" spans="1:17" x14ac:dyDescent="0.2">
      <c r="A9" s="9">
        <v>43788.721383773103</v>
      </c>
      <c r="B9" s="10" t="s">
        <v>32</v>
      </c>
      <c r="C9" s="11" t="s">
        <v>29</v>
      </c>
      <c r="D9" s="10" t="s">
        <v>22</v>
      </c>
      <c r="E9" s="12">
        <f t="shared" si="0"/>
        <v>0</v>
      </c>
      <c r="F9" s="12">
        <f t="shared" si="1"/>
        <v>0</v>
      </c>
      <c r="G9" s="12">
        <f t="shared" si="2"/>
        <v>1</v>
      </c>
      <c r="H9" s="12">
        <f t="shared" si="3"/>
        <v>0</v>
      </c>
      <c r="I9" s="12">
        <f t="shared" si="4"/>
        <v>0</v>
      </c>
      <c r="J9" s="12">
        <f t="shared" si="5"/>
        <v>0</v>
      </c>
      <c r="K9" s="12">
        <f t="shared" si="6"/>
        <v>2</v>
      </c>
      <c r="L9" s="12">
        <f t="shared" si="7"/>
        <v>0</v>
      </c>
      <c r="M9" s="13">
        <f t="shared" si="8"/>
        <v>2</v>
      </c>
      <c r="N9" s="14" t="s">
        <v>15</v>
      </c>
      <c r="O9" s="12" t="s">
        <v>173</v>
      </c>
      <c r="P9" s="19">
        <f>40/15</f>
        <v>2.6666666666666665</v>
      </c>
      <c r="Q9" s="20" t="s">
        <v>33</v>
      </c>
    </row>
    <row r="10" spans="1:17" x14ac:dyDescent="0.2">
      <c r="A10" s="9">
        <v>43787.679892291701</v>
      </c>
      <c r="B10" s="10" t="s">
        <v>35</v>
      </c>
      <c r="C10" s="11" t="s">
        <v>29</v>
      </c>
      <c r="D10" s="10" t="s">
        <v>22</v>
      </c>
      <c r="E10" s="12">
        <f t="shared" si="0"/>
        <v>0</v>
      </c>
      <c r="F10" s="12">
        <f t="shared" si="1"/>
        <v>0</v>
      </c>
      <c r="G10" s="12">
        <f t="shared" si="2"/>
        <v>1</v>
      </c>
      <c r="H10" s="12">
        <f t="shared" si="3"/>
        <v>0</v>
      </c>
      <c r="I10" s="12">
        <f t="shared" si="4"/>
        <v>0</v>
      </c>
      <c r="J10" s="12">
        <f t="shared" si="5"/>
        <v>0</v>
      </c>
      <c r="K10" s="12">
        <f t="shared" si="6"/>
        <v>2</v>
      </c>
      <c r="L10" s="12">
        <f t="shared" si="7"/>
        <v>0</v>
      </c>
      <c r="M10" s="13">
        <f t="shared" si="8"/>
        <v>2</v>
      </c>
      <c r="N10" s="14" t="s">
        <v>15</v>
      </c>
      <c r="O10" s="12" t="s">
        <v>171</v>
      </c>
      <c r="P10" s="12">
        <f>6/2</f>
        <v>3</v>
      </c>
      <c r="Q10" s="20" t="s">
        <v>33</v>
      </c>
    </row>
    <row r="11" spans="1:17" x14ac:dyDescent="0.2">
      <c r="A11" s="9">
        <v>43787.676259074098</v>
      </c>
      <c r="B11" s="10" t="s">
        <v>37</v>
      </c>
      <c r="C11" s="11" t="s">
        <v>26</v>
      </c>
      <c r="D11" s="10" t="s">
        <v>19</v>
      </c>
      <c r="E11" s="12">
        <f t="shared" si="0"/>
        <v>0</v>
      </c>
      <c r="F11" s="12">
        <f t="shared" si="1"/>
        <v>1</v>
      </c>
      <c r="G11" s="12">
        <f t="shared" si="2"/>
        <v>0</v>
      </c>
      <c r="H11" s="12">
        <f t="shared" si="3"/>
        <v>0</v>
      </c>
      <c r="I11" s="12">
        <f t="shared" si="4"/>
        <v>0</v>
      </c>
      <c r="J11" s="12">
        <f t="shared" si="5"/>
        <v>3</v>
      </c>
      <c r="K11" s="12">
        <f t="shared" si="6"/>
        <v>0</v>
      </c>
      <c r="L11" s="12">
        <f t="shared" si="7"/>
        <v>0</v>
      </c>
      <c r="M11" s="13">
        <f t="shared" si="8"/>
        <v>3</v>
      </c>
      <c r="N11" s="14" t="s">
        <v>33</v>
      </c>
      <c r="O11" s="12" t="s">
        <v>168</v>
      </c>
      <c r="P11" s="19">
        <f>21/9</f>
        <v>2.3333333333333335</v>
      </c>
      <c r="Q11" s="20" t="s">
        <v>33</v>
      </c>
    </row>
    <row r="12" spans="1:17" x14ac:dyDescent="0.2">
      <c r="A12" s="9">
        <v>43804.920896655101</v>
      </c>
      <c r="B12" s="10" t="s">
        <v>38</v>
      </c>
      <c r="C12" s="11" t="s">
        <v>39</v>
      </c>
      <c r="D12" s="10" t="s">
        <v>16</v>
      </c>
      <c r="E12" s="12">
        <f t="shared" si="0"/>
        <v>1</v>
      </c>
      <c r="F12" s="12">
        <f t="shared" si="1"/>
        <v>0</v>
      </c>
      <c r="G12" s="12">
        <f t="shared" si="2"/>
        <v>0</v>
      </c>
      <c r="H12" s="12">
        <f t="shared" si="3"/>
        <v>0</v>
      </c>
      <c r="I12" s="12">
        <f t="shared" si="4"/>
        <v>4</v>
      </c>
      <c r="J12" s="12">
        <f t="shared" si="5"/>
        <v>0</v>
      </c>
      <c r="K12" s="12">
        <f t="shared" si="6"/>
        <v>0</v>
      </c>
      <c r="L12" s="12">
        <f t="shared" si="7"/>
        <v>0</v>
      </c>
      <c r="M12" s="13">
        <f t="shared" si="8"/>
        <v>4</v>
      </c>
      <c r="N12" s="14" t="s">
        <v>21</v>
      </c>
    </row>
    <row r="13" spans="1:17" x14ac:dyDescent="0.2">
      <c r="A13" s="9">
        <v>43808.706502835601</v>
      </c>
      <c r="B13" s="10" t="s">
        <v>40</v>
      </c>
      <c r="C13" s="11" t="s">
        <v>29</v>
      </c>
      <c r="D13" s="10" t="s">
        <v>22</v>
      </c>
      <c r="E13" s="12">
        <f t="shared" si="0"/>
        <v>0</v>
      </c>
      <c r="F13" s="12">
        <f t="shared" si="1"/>
        <v>0</v>
      </c>
      <c r="G13" s="12">
        <f t="shared" si="2"/>
        <v>1</v>
      </c>
      <c r="H13" s="12">
        <f t="shared" si="3"/>
        <v>0</v>
      </c>
      <c r="I13" s="12">
        <f t="shared" si="4"/>
        <v>0</v>
      </c>
      <c r="J13" s="12">
        <f t="shared" si="5"/>
        <v>0</v>
      </c>
      <c r="K13" s="12">
        <f t="shared" si="6"/>
        <v>2</v>
      </c>
      <c r="L13" s="12">
        <f t="shared" si="7"/>
        <v>0</v>
      </c>
      <c r="M13" s="13">
        <f t="shared" si="8"/>
        <v>2</v>
      </c>
      <c r="N13" s="14" t="s">
        <v>15</v>
      </c>
    </row>
    <row r="14" spans="1:17" x14ac:dyDescent="0.2">
      <c r="A14" s="9">
        <v>43805.605845567101</v>
      </c>
      <c r="B14" s="10" t="s">
        <v>41</v>
      </c>
      <c r="C14" s="11" t="s">
        <v>26</v>
      </c>
      <c r="D14" s="10" t="s">
        <v>19</v>
      </c>
      <c r="E14" s="12">
        <f t="shared" si="0"/>
        <v>0</v>
      </c>
      <c r="F14" s="12">
        <f t="shared" si="1"/>
        <v>1</v>
      </c>
      <c r="G14" s="12">
        <f t="shared" si="2"/>
        <v>0</v>
      </c>
      <c r="H14" s="12">
        <f t="shared" si="3"/>
        <v>0</v>
      </c>
      <c r="I14" s="12">
        <f t="shared" si="4"/>
        <v>0</v>
      </c>
      <c r="J14" s="12">
        <f t="shared" si="5"/>
        <v>3</v>
      </c>
      <c r="K14" s="12">
        <f t="shared" si="6"/>
        <v>0</v>
      </c>
      <c r="L14" s="12">
        <f t="shared" si="7"/>
        <v>0</v>
      </c>
      <c r="M14" s="13">
        <f t="shared" si="8"/>
        <v>3</v>
      </c>
      <c r="N14" s="14" t="s">
        <v>33</v>
      </c>
    </row>
    <row r="15" spans="1:17" x14ac:dyDescent="0.2">
      <c r="A15" s="9">
        <v>43792.819857824099</v>
      </c>
      <c r="B15" s="10" t="s">
        <v>42</v>
      </c>
      <c r="C15" s="11" t="s">
        <v>13</v>
      </c>
      <c r="D15" s="10" t="s">
        <v>14</v>
      </c>
      <c r="E15" s="12">
        <f t="shared" si="0"/>
        <v>0</v>
      </c>
      <c r="F15" s="12">
        <f t="shared" si="1"/>
        <v>0</v>
      </c>
      <c r="G15" s="12">
        <f t="shared" si="2"/>
        <v>0</v>
      </c>
      <c r="H15" s="12">
        <f t="shared" si="3"/>
        <v>1</v>
      </c>
      <c r="I15" s="12">
        <f t="shared" si="4"/>
        <v>0</v>
      </c>
      <c r="J15" s="12">
        <f t="shared" si="5"/>
        <v>0</v>
      </c>
      <c r="K15" s="12">
        <f t="shared" si="6"/>
        <v>0</v>
      </c>
      <c r="L15" s="12">
        <f t="shared" si="7"/>
        <v>1</v>
      </c>
      <c r="M15" s="13">
        <f t="shared" si="8"/>
        <v>1</v>
      </c>
      <c r="N15" s="14" t="s">
        <v>15</v>
      </c>
    </row>
    <row r="16" spans="1:17" x14ac:dyDescent="0.2">
      <c r="A16" s="9">
        <v>43791.6796552546</v>
      </c>
      <c r="B16" s="10" t="s">
        <v>43</v>
      </c>
      <c r="C16" s="11" t="s">
        <v>24</v>
      </c>
      <c r="D16" s="10" t="s">
        <v>19</v>
      </c>
      <c r="E16" s="12">
        <f t="shared" si="0"/>
        <v>0</v>
      </c>
      <c r="F16" s="12">
        <f t="shared" si="1"/>
        <v>1</v>
      </c>
      <c r="G16" s="12">
        <f t="shared" si="2"/>
        <v>0</v>
      </c>
      <c r="H16" s="12">
        <f t="shared" si="3"/>
        <v>0</v>
      </c>
      <c r="I16" s="12">
        <f t="shared" si="4"/>
        <v>0</v>
      </c>
      <c r="J16" s="12">
        <f t="shared" si="5"/>
        <v>3</v>
      </c>
      <c r="K16" s="12">
        <f t="shared" si="6"/>
        <v>0</v>
      </c>
      <c r="L16" s="12">
        <f t="shared" si="7"/>
        <v>0</v>
      </c>
      <c r="M16" s="13">
        <f t="shared" si="8"/>
        <v>3</v>
      </c>
      <c r="N16" s="14" t="s">
        <v>33</v>
      </c>
    </row>
    <row r="17" spans="1:14" x14ac:dyDescent="0.2">
      <c r="A17" s="9">
        <v>43790.803926516201</v>
      </c>
      <c r="B17" s="10" t="s">
        <v>44</v>
      </c>
      <c r="C17" s="11" t="s">
        <v>18</v>
      </c>
      <c r="D17" s="10" t="s">
        <v>16</v>
      </c>
      <c r="E17" s="12">
        <f t="shared" si="0"/>
        <v>1</v>
      </c>
      <c r="F17" s="12">
        <f t="shared" si="1"/>
        <v>0</v>
      </c>
      <c r="G17" s="12">
        <f t="shared" si="2"/>
        <v>0</v>
      </c>
      <c r="H17" s="12">
        <f t="shared" si="3"/>
        <v>0</v>
      </c>
      <c r="I17" s="12">
        <f t="shared" si="4"/>
        <v>4</v>
      </c>
      <c r="J17" s="12">
        <f t="shared" si="5"/>
        <v>0</v>
      </c>
      <c r="K17" s="12">
        <f t="shared" si="6"/>
        <v>0</v>
      </c>
      <c r="L17" s="12">
        <f t="shared" si="7"/>
        <v>0</v>
      </c>
      <c r="M17" s="13">
        <f t="shared" si="8"/>
        <v>4</v>
      </c>
      <c r="N17" s="14" t="s">
        <v>21</v>
      </c>
    </row>
    <row r="18" spans="1:14" x14ac:dyDescent="0.2">
      <c r="A18" s="9">
        <v>43806.2689623611</v>
      </c>
      <c r="B18" s="10" t="s">
        <v>45</v>
      </c>
      <c r="C18" s="11" t="s">
        <v>29</v>
      </c>
      <c r="D18" s="10" t="s">
        <v>14</v>
      </c>
      <c r="E18" s="12">
        <f t="shared" si="0"/>
        <v>0</v>
      </c>
      <c r="F18" s="12">
        <f t="shared" si="1"/>
        <v>0</v>
      </c>
      <c r="G18" s="12">
        <f t="shared" si="2"/>
        <v>0</v>
      </c>
      <c r="H18" s="12">
        <f t="shared" si="3"/>
        <v>1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2">
        <f t="shared" si="7"/>
        <v>1</v>
      </c>
      <c r="M18" s="13">
        <f t="shared" si="8"/>
        <v>1</v>
      </c>
      <c r="N18" s="14" t="s">
        <v>15</v>
      </c>
    </row>
    <row r="19" spans="1:14" x14ac:dyDescent="0.2">
      <c r="A19" s="9">
        <v>43789.832589872698</v>
      </c>
      <c r="B19" s="10" t="s">
        <v>46</v>
      </c>
      <c r="C19" s="11" t="s">
        <v>47</v>
      </c>
      <c r="D19" s="10" t="s">
        <v>22</v>
      </c>
      <c r="E19" s="12">
        <f t="shared" si="0"/>
        <v>0</v>
      </c>
      <c r="F19" s="12">
        <f t="shared" si="1"/>
        <v>0</v>
      </c>
      <c r="G19" s="12">
        <f t="shared" si="2"/>
        <v>1</v>
      </c>
      <c r="H19" s="12">
        <f t="shared" si="3"/>
        <v>0</v>
      </c>
      <c r="I19" s="12">
        <f t="shared" si="4"/>
        <v>0</v>
      </c>
      <c r="J19" s="12">
        <f t="shared" si="5"/>
        <v>0</v>
      </c>
      <c r="K19" s="12">
        <f t="shared" si="6"/>
        <v>2</v>
      </c>
      <c r="L19" s="12">
        <f t="shared" si="7"/>
        <v>0</v>
      </c>
      <c r="M19" s="13">
        <f t="shared" si="8"/>
        <v>2</v>
      </c>
      <c r="N19" s="14" t="s">
        <v>15</v>
      </c>
    </row>
    <row r="20" spans="1:14" x14ac:dyDescent="0.2">
      <c r="A20" s="9">
        <v>43806.502308622701</v>
      </c>
      <c r="B20" s="10" t="s">
        <v>48</v>
      </c>
      <c r="C20" s="11" t="s">
        <v>49</v>
      </c>
      <c r="D20" s="10" t="s">
        <v>19</v>
      </c>
      <c r="E20" s="12">
        <f t="shared" si="0"/>
        <v>0</v>
      </c>
      <c r="F20" s="12">
        <f t="shared" si="1"/>
        <v>1</v>
      </c>
      <c r="G20" s="12">
        <f t="shared" si="2"/>
        <v>0</v>
      </c>
      <c r="H20" s="12">
        <f t="shared" si="3"/>
        <v>0</v>
      </c>
      <c r="I20" s="12">
        <f t="shared" si="4"/>
        <v>0</v>
      </c>
      <c r="J20" s="12">
        <f t="shared" si="5"/>
        <v>3</v>
      </c>
      <c r="K20" s="12">
        <f t="shared" si="6"/>
        <v>0</v>
      </c>
      <c r="L20" s="12">
        <f t="shared" si="7"/>
        <v>0</v>
      </c>
      <c r="M20" s="13">
        <f t="shared" si="8"/>
        <v>3</v>
      </c>
      <c r="N20" s="14" t="s">
        <v>33</v>
      </c>
    </row>
    <row r="21" spans="1:14" x14ac:dyDescent="0.2">
      <c r="A21" s="9">
        <v>43813.938368206</v>
      </c>
      <c r="B21" s="10" t="s">
        <v>50</v>
      </c>
      <c r="C21" s="11" t="s">
        <v>26</v>
      </c>
      <c r="D21" s="10" t="s">
        <v>19</v>
      </c>
      <c r="E21" s="12">
        <f t="shared" si="0"/>
        <v>0</v>
      </c>
      <c r="F21" s="12">
        <f t="shared" si="1"/>
        <v>1</v>
      </c>
      <c r="G21" s="12">
        <f t="shared" si="2"/>
        <v>0</v>
      </c>
      <c r="H21" s="12">
        <f t="shared" si="3"/>
        <v>0</v>
      </c>
      <c r="I21" s="12">
        <f t="shared" si="4"/>
        <v>0</v>
      </c>
      <c r="J21" s="12">
        <f t="shared" si="5"/>
        <v>3</v>
      </c>
      <c r="K21" s="12">
        <f t="shared" si="6"/>
        <v>0</v>
      </c>
      <c r="L21" s="12">
        <f t="shared" si="7"/>
        <v>0</v>
      </c>
      <c r="M21" s="13">
        <f t="shared" si="8"/>
        <v>3</v>
      </c>
      <c r="N21" s="14" t="s">
        <v>33</v>
      </c>
    </row>
    <row r="22" spans="1:14" x14ac:dyDescent="0.2">
      <c r="A22" s="9">
        <v>43803.918185775503</v>
      </c>
      <c r="B22" s="10" t="s">
        <v>51</v>
      </c>
      <c r="C22" s="11" t="s">
        <v>39</v>
      </c>
      <c r="D22" s="10" t="s">
        <v>16</v>
      </c>
      <c r="E22" s="12">
        <f t="shared" si="0"/>
        <v>1</v>
      </c>
      <c r="F22" s="12">
        <f t="shared" si="1"/>
        <v>0</v>
      </c>
      <c r="G22" s="12">
        <f t="shared" si="2"/>
        <v>0</v>
      </c>
      <c r="H22" s="12">
        <f t="shared" si="3"/>
        <v>0</v>
      </c>
      <c r="I22" s="12">
        <f t="shared" si="4"/>
        <v>4</v>
      </c>
      <c r="J22" s="12">
        <f t="shared" si="5"/>
        <v>0</v>
      </c>
      <c r="K22" s="12">
        <f t="shared" si="6"/>
        <v>0</v>
      </c>
      <c r="L22" s="12">
        <f t="shared" si="7"/>
        <v>0</v>
      </c>
      <c r="M22" s="13">
        <f t="shared" si="8"/>
        <v>4</v>
      </c>
      <c r="N22" s="14" t="s">
        <v>21</v>
      </c>
    </row>
    <row r="23" spans="1:14" x14ac:dyDescent="0.2">
      <c r="A23" s="9">
        <v>43790.940392071803</v>
      </c>
      <c r="B23" s="10" t="s">
        <v>52</v>
      </c>
      <c r="C23" s="11" t="s">
        <v>24</v>
      </c>
      <c r="D23" s="10" t="s">
        <v>22</v>
      </c>
      <c r="E23" s="12">
        <f t="shared" si="0"/>
        <v>0</v>
      </c>
      <c r="F23" s="12">
        <f t="shared" si="1"/>
        <v>0</v>
      </c>
      <c r="G23" s="12">
        <f t="shared" si="2"/>
        <v>1</v>
      </c>
      <c r="H23" s="12">
        <f t="shared" si="3"/>
        <v>0</v>
      </c>
      <c r="I23" s="12">
        <f t="shared" si="4"/>
        <v>0</v>
      </c>
      <c r="J23" s="12">
        <f t="shared" si="5"/>
        <v>0</v>
      </c>
      <c r="K23" s="12">
        <f t="shared" si="6"/>
        <v>2</v>
      </c>
      <c r="L23" s="12">
        <f t="shared" si="7"/>
        <v>0</v>
      </c>
      <c r="M23" s="13">
        <f t="shared" si="8"/>
        <v>2</v>
      </c>
      <c r="N23" s="14" t="s">
        <v>15</v>
      </c>
    </row>
    <row r="24" spans="1:14" x14ac:dyDescent="0.2">
      <c r="A24" s="9">
        <v>43789.026964305602</v>
      </c>
      <c r="B24" s="10" t="s">
        <v>53</v>
      </c>
      <c r="C24" s="11" t="s">
        <v>29</v>
      </c>
      <c r="D24" s="10" t="s">
        <v>19</v>
      </c>
      <c r="E24" s="12">
        <f t="shared" si="0"/>
        <v>0</v>
      </c>
      <c r="F24" s="12">
        <f t="shared" si="1"/>
        <v>1</v>
      </c>
      <c r="G24" s="12">
        <f t="shared" si="2"/>
        <v>0</v>
      </c>
      <c r="H24" s="12">
        <f t="shared" si="3"/>
        <v>0</v>
      </c>
      <c r="I24" s="12">
        <f t="shared" si="4"/>
        <v>0</v>
      </c>
      <c r="J24" s="12">
        <f t="shared" si="5"/>
        <v>3</v>
      </c>
      <c r="K24" s="12">
        <f t="shared" si="6"/>
        <v>0</v>
      </c>
      <c r="L24" s="12">
        <f t="shared" si="7"/>
        <v>0</v>
      </c>
      <c r="M24" s="13">
        <f t="shared" si="8"/>
        <v>3</v>
      </c>
      <c r="N24" s="14" t="s">
        <v>33</v>
      </c>
    </row>
    <row r="25" spans="1:14" x14ac:dyDescent="0.2">
      <c r="A25" s="9">
        <v>43793.981944988402</v>
      </c>
      <c r="B25" s="10" t="s">
        <v>54</v>
      </c>
      <c r="C25" s="11" t="s">
        <v>49</v>
      </c>
      <c r="D25" s="10" t="s">
        <v>19</v>
      </c>
      <c r="E25" s="12">
        <f t="shared" si="0"/>
        <v>0</v>
      </c>
      <c r="F25" s="12">
        <f t="shared" si="1"/>
        <v>1</v>
      </c>
      <c r="G25" s="12">
        <f t="shared" si="2"/>
        <v>0</v>
      </c>
      <c r="H25" s="12">
        <f t="shared" si="3"/>
        <v>0</v>
      </c>
      <c r="I25" s="12">
        <f t="shared" si="4"/>
        <v>0</v>
      </c>
      <c r="J25" s="12">
        <f t="shared" si="5"/>
        <v>3</v>
      </c>
      <c r="K25" s="12">
        <f t="shared" si="6"/>
        <v>0</v>
      </c>
      <c r="L25" s="12">
        <f t="shared" si="7"/>
        <v>0</v>
      </c>
      <c r="M25" s="13">
        <f t="shared" si="8"/>
        <v>3</v>
      </c>
      <c r="N25" s="14" t="s">
        <v>33</v>
      </c>
    </row>
    <row r="26" spans="1:14" x14ac:dyDescent="0.2">
      <c r="A26" s="9">
        <v>43789.513233854203</v>
      </c>
      <c r="B26" s="10" t="s">
        <v>55</v>
      </c>
      <c r="C26" s="11" t="s">
        <v>26</v>
      </c>
      <c r="D26" s="10" t="s">
        <v>22</v>
      </c>
      <c r="E26" s="12">
        <f t="shared" si="0"/>
        <v>0</v>
      </c>
      <c r="F26" s="12">
        <f t="shared" si="1"/>
        <v>0</v>
      </c>
      <c r="G26" s="12">
        <f t="shared" si="2"/>
        <v>1</v>
      </c>
      <c r="H26" s="12">
        <f t="shared" si="3"/>
        <v>0</v>
      </c>
      <c r="I26" s="12">
        <f t="shared" si="4"/>
        <v>0</v>
      </c>
      <c r="J26" s="12">
        <f t="shared" si="5"/>
        <v>0</v>
      </c>
      <c r="K26" s="12">
        <f t="shared" si="6"/>
        <v>2</v>
      </c>
      <c r="L26" s="12">
        <f t="shared" si="7"/>
        <v>0</v>
      </c>
      <c r="M26" s="13">
        <f t="shared" si="8"/>
        <v>2</v>
      </c>
      <c r="N26" s="14" t="s">
        <v>15</v>
      </c>
    </row>
    <row r="27" spans="1:14" x14ac:dyDescent="0.2">
      <c r="A27" s="9">
        <v>43796.6098112732</v>
      </c>
      <c r="B27" s="10" t="s">
        <v>56</v>
      </c>
      <c r="C27" s="11" t="s">
        <v>24</v>
      </c>
      <c r="D27" s="10" t="s">
        <v>22</v>
      </c>
      <c r="E27" s="12">
        <f t="shared" si="0"/>
        <v>0</v>
      </c>
      <c r="F27" s="12">
        <f t="shared" si="1"/>
        <v>0</v>
      </c>
      <c r="G27" s="12">
        <f t="shared" si="2"/>
        <v>1</v>
      </c>
      <c r="H27" s="12">
        <f t="shared" si="3"/>
        <v>0</v>
      </c>
      <c r="I27" s="12">
        <f t="shared" si="4"/>
        <v>0</v>
      </c>
      <c r="J27" s="12">
        <f t="shared" si="5"/>
        <v>0</v>
      </c>
      <c r="K27" s="12">
        <f t="shared" si="6"/>
        <v>2</v>
      </c>
      <c r="L27" s="12">
        <f t="shared" si="7"/>
        <v>0</v>
      </c>
      <c r="M27" s="13">
        <f t="shared" si="8"/>
        <v>2</v>
      </c>
      <c r="N27" s="14" t="s">
        <v>15</v>
      </c>
    </row>
    <row r="28" spans="1:14" x14ac:dyDescent="0.2">
      <c r="A28" s="9">
        <v>43789.4670702894</v>
      </c>
      <c r="B28" s="10" t="s">
        <v>57</v>
      </c>
      <c r="C28" s="11" t="s">
        <v>18</v>
      </c>
      <c r="D28" s="10" t="s">
        <v>16</v>
      </c>
      <c r="E28" s="12">
        <f t="shared" si="0"/>
        <v>1</v>
      </c>
      <c r="F28" s="12">
        <f t="shared" si="1"/>
        <v>0</v>
      </c>
      <c r="G28" s="12">
        <f t="shared" si="2"/>
        <v>0</v>
      </c>
      <c r="H28" s="12">
        <f t="shared" si="3"/>
        <v>0</v>
      </c>
      <c r="I28" s="12">
        <f t="shared" si="4"/>
        <v>4</v>
      </c>
      <c r="J28" s="12">
        <f t="shared" si="5"/>
        <v>0</v>
      </c>
      <c r="K28" s="12">
        <f t="shared" si="6"/>
        <v>0</v>
      </c>
      <c r="L28" s="12">
        <f t="shared" si="7"/>
        <v>0</v>
      </c>
      <c r="M28" s="13">
        <f t="shared" si="8"/>
        <v>4</v>
      </c>
      <c r="N28" s="14" t="s">
        <v>21</v>
      </c>
    </row>
    <row r="29" spans="1:14" x14ac:dyDescent="0.2">
      <c r="A29" s="9">
        <v>43805.604133113397</v>
      </c>
      <c r="B29" s="10" t="s">
        <v>58</v>
      </c>
      <c r="C29" s="11" t="s">
        <v>49</v>
      </c>
      <c r="D29" s="10" t="s">
        <v>19</v>
      </c>
      <c r="E29" s="12">
        <f t="shared" si="0"/>
        <v>0</v>
      </c>
      <c r="F29" s="12">
        <f t="shared" si="1"/>
        <v>1</v>
      </c>
      <c r="G29" s="12">
        <f t="shared" si="2"/>
        <v>0</v>
      </c>
      <c r="H29" s="12">
        <f t="shared" si="3"/>
        <v>0</v>
      </c>
      <c r="I29" s="12">
        <f t="shared" si="4"/>
        <v>0</v>
      </c>
      <c r="J29" s="12">
        <f t="shared" si="5"/>
        <v>3</v>
      </c>
      <c r="K29" s="12">
        <f t="shared" si="6"/>
        <v>0</v>
      </c>
      <c r="L29" s="12">
        <f t="shared" si="7"/>
        <v>0</v>
      </c>
      <c r="M29" s="13">
        <f t="shared" si="8"/>
        <v>3</v>
      </c>
      <c r="N29" s="14" t="s">
        <v>33</v>
      </c>
    </row>
    <row r="30" spans="1:14" x14ac:dyDescent="0.2">
      <c r="A30" s="9">
        <v>43806.2818899306</v>
      </c>
      <c r="B30" s="10" t="s">
        <v>59</v>
      </c>
      <c r="C30" s="11" t="s">
        <v>24</v>
      </c>
      <c r="D30" s="10" t="s">
        <v>22</v>
      </c>
      <c r="E30" s="12">
        <f t="shared" si="0"/>
        <v>0</v>
      </c>
      <c r="F30" s="12">
        <f t="shared" si="1"/>
        <v>0</v>
      </c>
      <c r="G30" s="12">
        <f t="shared" si="2"/>
        <v>1</v>
      </c>
      <c r="H30" s="12">
        <f t="shared" si="3"/>
        <v>0</v>
      </c>
      <c r="I30" s="12">
        <f t="shared" si="4"/>
        <v>0</v>
      </c>
      <c r="J30" s="12">
        <f t="shared" si="5"/>
        <v>0</v>
      </c>
      <c r="K30" s="12">
        <f t="shared" si="6"/>
        <v>2</v>
      </c>
      <c r="L30" s="12">
        <f t="shared" si="7"/>
        <v>0</v>
      </c>
      <c r="M30" s="13">
        <f t="shared" si="8"/>
        <v>2</v>
      </c>
      <c r="N30" s="14" t="s">
        <v>15</v>
      </c>
    </row>
    <row r="31" spans="1:14" x14ac:dyDescent="0.2">
      <c r="A31" s="9">
        <v>43808.8745578241</v>
      </c>
      <c r="B31" s="10" t="s">
        <v>60</v>
      </c>
      <c r="C31" s="11" t="s">
        <v>29</v>
      </c>
      <c r="D31" s="10" t="s">
        <v>22</v>
      </c>
      <c r="E31" s="12">
        <f t="shared" si="0"/>
        <v>0</v>
      </c>
      <c r="F31" s="12">
        <f t="shared" si="1"/>
        <v>0</v>
      </c>
      <c r="G31" s="12">
        <f t="shared" si="2"/>
        <v>1</v>
      </c>
      <c r="H31" s="12">
        <f t="shared" si="3"/>
        <v>0</v>
      </c>
      <c r="I31" s="12">
        <f t="shared" si="4"/>
        <v>0</v>
      </c>
      <c r="J31" s="12">
        <f t="shared" si="5"/>
        <v>0</v>
      </c>
      <c r="K31" s="12">
        <f t="shared" si="6"/>
        <v>2</v>
      </c>
      <c r="L31" s="12">
        <f t="shared" si="7"/>
        <v>0</v>
      </c>
      <c r="M31" s="13">
        <f t="shared" si="8"/>
        <v>2</v>
      </c>
      <c r="N31" s="14" t="s">
        <v>15</v>
      </c>
    </row>
    <row r="32" spans="1:14" x14ac:dyDescent="0.2">
      <c r="A32" s="9">
        <v>43789.709003750002</v>
      </c>
      <c r="B32" s="10" t="s">
        <v>61</v>
      </c>
      <c r="C32" s="11" t="s">
        <v>47</v>
      </c>
      <c r="D32" s="10" t="s">
        <v>22</v>
      </c>
      <c r="E32" s="12">
        <f t="shared" si="0"/>
        <v>0</v>
      </c>
      <c r="F32" s="12">
        <f t="shared" si="1"/>
        <v>0</v>
      </c>
      <c r="G32" s="12">
        <f t="shared" si="2"/>
        <v>1</v>
      </c>
      <c r="H32" s="12">
        <f t="shared" si="3"/>
        <v>0</v>
      </c>
      <c r="I32" s="12">
        <f t="shared" si="4"/>
        <v>0</v>
      </c>
      <c r="J32" s="12">
        <f t="shared" si="5"/>
        <v>0</v>
      </c>
      <c r="K32" s="12">
        <f t="shared" si="6"/>
        <v>2</v>
      </c>
      <c r="L32" s="12">
        <f t="shared" si="7"/>
        <v>0</v>
      </c>
      <c r="M32" s="13">
        <f t="shared" si="8"/>
        <v>2</v>
      </c>
      <c r="N32" s="14" t="s">
        <v>15</v>
      </c>
    </row>
    <row r="33" spans="1:14" x14ac:dyDescent="0.2">
      <c r="A33" s="9">
        <v>43792.492959629599</v>
      </c>
      <c r="B33" s="10" t="s">
        <v>62</v>
      </c>
      <c r="C33" s="11" t="s">
        <v>49</v>
      </c>
      <c r="D33" s="10" t="s">
        <v>19</v>
      </c>
      <c r="E33" s="12">
        <f t="shared" si="0"/>
        <v>0</v>
      </c>
      <c r="F33" s="12">
        <f t="shared" si="1"/>
        <v>1</v>
      </c>
      <c r="G33" s="12">
        <f t="shared" si="2"/>
        <v>0</v>
      </c>
      <c r="H33" s="12">
        <f t="shared" si="3"/>
        <v>0</v>
      </c>
      <c r="I33" s="12">
        <f t="shared" si="4"/>
        <v>0</v>
      </c>
      <c r="J33" s="12">
        <f t="shared" si="5"/>
        <v>3</v>
      </c>
      <c r="K33" s="12">
        <f t="shared" si="6"/>
        <v>0</v>
      </c>
      <c r="L33" s="12">
        <f t="shared" si="7"/>
        <v>0</v>
      </c>
      <c r="M33" s="13">
        <f t="shared" si="8"/>
        <v>3</v>
      </c>
      <c r="N33" s="14" t="s">
        <v>33</v>
      </c>
    </row>
    <row r="34" spans="1:14" x14ac:dyDescent="0.2">
      <c r="A34" s="9">
        <v>43813.693171203697</v>
      </c>
      <c r="B34" s="10" t="s">
        <v>63</v>
      </c>
      <c r="C34" s="11" t="s">
        <v>39</v>
      </c>
      <c r="D34" s="10" t="s">
        <v>19</v>
      </c>
      <c r="E34" s="12">
        <f t="shared" ref="E34:E65" si="9">COUNTIF(D34:D34,"A")</f>
        <v>0</v>
      </c>
      <c r="F34" s="12">
        <f t="shared" ref="F34:F65" si="10">COUNTIF(D34:D34,"B")</f>
        <v>1</v>
      </c>
      <c r="G34" s="12">
        <f t="shared" ref="G34:G65" si="11">COUNTIF(D34:D34,"C")</f>
        <v>0</v>
      </c>
      <c r="H34" s="12">
        <f t="shared" ref="H34:H65" si="12">COUNTIF(D34:D34,"D")</f>
        <v>0</v>
      </c>
      <c r="I34" s="12">
        <f t="shared" ref="I34:I67" si="13">E34*4</f>
        <v>0</v>
      </c>
      <c r="J34" s="12">
        <f t="shared" ref="J34:J66" si="14">F34*3</f>
        <v>3</v>
      </c>
      <c r="K34" s="12">
        <f t="shared" ref="K34:K66" si="15">G34*2</f>
        <v>0</v>
      </c>
      <c r="L34" s="12">
        <f t="shared" ref="L34:L66" si="16">H34*1</f>
        <v>0</v>
      </c>
      <c r="M34" s="13">
        <f t="shared" si="8"/>
        <v>3</v>
      </c>
      <c r="N34" s="14" t="s">
        <v>33</v>
      </c>
    </row>
    <row r="35" spans="1:14" x14ac:dyDescent="0.2">
      <c r="A35" s="9">
        <v>43790.4425849537</v>
      </c>
      <c r="B35" s="10" t="s">
        <v>64</v>
      </c>
      <c r="C35" s="11" t="s">
        <v>18</v>
      </c>
      <c r="D35" s="10" t="s">
        <v>19</v>
      </c>
      <c r="E35" s="12">
        <f t="shared" si="9"/>
        <v>0</v>
      </c>
      <c r="F35" s="12">
        <f t="shared" si="10"/>
        <v>1</v>
      </c>
      <c r="G35" s="12">
        <f t="shared" si="11"/>
        <v>0</v>
      </c>
      <c r="H35" s="12">
        <f t="shared" si="12"/>
        <v>0</v>
      </c>
      <c r="I35" s="12">
        <f t="shared" si="13"/>
        <v>0</v>
      </c>
      <c r="J35" s="12">
        <f t="shared" si="14"/>
        <v>3</v>
      </c>
      <c r="K35" s="12">
        <f t="shared" si="15"/>
        <v>0</v>
      </c>
      <c r="L35" s="12">
        <f t="shared" si="16"/>
        <v>0</v>
      </c>
      <c r="M35" s="13">
        <f t="shared" si="8"/>
        <v>3</v>
      </c>
      <c r="N35" s="14" t="s">
        <v>33</v>
      </c>
    </row>
    <row r="36" spans="1:14" x14ac:dyDescent="0.2">
      <c r="A36" s="9">
        <v>43787.923657268497</v>
      </c>
      <c r="B36" s="10" t="s">
        <v>65</v>
      </c>
      <c r="C36" s="11" t="s">
        <v>24</v>
      </c>
      <c r="D36" s="10" t="s">
        <v>16</v>
      </c>
      <c r="E36" s="12">
        <f t="shared" si="9"/>
        <v>1</v>
      </c>
      <c r="F36" s="12">
        <f t="shared" si="10"/>
        <v>0</v>
      </c>
      <c r="G36" s="12">
        <f t="shared" si="11"/>
        <v>0</v>
      </c>
      <c r="H36" s="12">
        <f t="shared" si="12"/>
        <v>0</v>
      </c>
      <c r="I36" s="12">
        <f t="shared" si="13"/>
        <v>4</v>
      </c>
      <c r="J36" s="12">
        <f t="shared" si="14"/>
        <v>0</v>
      </c>
      <c r="K36" s="12">
        <f t="shared" si="15"/>
        <v>0</v>
      </c>
      <c r="L36" s="12">
        <f t="shared" si="16"/>
        <v>0</v>
      </c>
      <c r="M36" s="13">
        <f t="shared" si="8"/>
        <v>4</v>
      </c>
      <c r="N36" s="14" t="s">
        <v>21</v>
      </c>
    </row>
    <row r="37" spans="1:14" x14ac:dyDescent="0.2">
      <c r="A37" s="9">
        <v>43791.678153321802</v>
      </c>
      <c r="B37" s="10" t="s">
        <v>66</v>
      </c>
      <c r="C37" s="11" t="s">
        <v>24</v>
      </c>
      <c r="D37" s="10" t="s">
        <v>19</v>
      </c>
      <c r="E37" s="12">
        <f t="shared" si="9"/>
        <v>0</v>
      </c>
      <c r="F37" s="12">
        <f t="shared" si="10"/>
        <v>1</v>
      </c>
      <c r="G37" s="12">
        <f t="shared" si="11"/>
        <v>0</v>
      </c>
      <c r="H37" s="12">
        <f t="shared" si="12"/>
        <v>0</v>
      </c>
      <c r="I37" s="12">
        <f t="shared" si="13"/>
        <v>0</v>
      </c>
      <c r="J37" s="12">
        <f t="shared" si="14"/>
        <v>3</v>
      </c>
      <c r="K37" s="12">
        <f t="shared" si="15"/>
        <v>0</v>
      </c>
      <c r="L37" s="12">
        <f t="shared" si="16"/>
        <v>0</v>
      </c>
      <c r="M37" s="13">
        <f t="shared" si="8"/>
        <v>3</v>
      </c>
      <c r="N37" s="14" t="s">
        <v>33</v>
      </c>
    </row>
    <row r="38" spans="1:14" x14ac:dyDescent="0.2">
      <c r="A38" s="9">
        <v>43794.835046273103</v>
      </c>
      <c r="B38" s="10" t="s">
        <v>67</v>
      </c>
      <c r="C38" s="11" t="s">
        <v>47</v>
      </c>
      <c r="D38" s="10" t="s">
        <v>19</v>
      </c>
      <c r="E38" s="12">
        <f t="shared" si="9"/>
        <v>0</v>
      </c>
      <c r="F38" s="12">
        <f t="shared" si="10"/>
        <v>1</v>
      </c>
      <c r="G38" s="12">
        <f t="shared" si="11"/>
        <v>0</v>
      </c>
      <c r="H38" s="12">
        <f t="shared" si="12"/>
        <v>0</v>
      </c>
      <c r="I38" s="12">
        <f t="shared" si="13"/>
        <v>0</v>
      </c>
      <c r="J38" s="12">
        <f t="shared" si="14"/>
        <v>3</v>
      </c>
      <c r="K38" s="12">
        <f t="shared" si="15"/>
        <v>0</v>
      </c>
      <c r="L38" s="12">
        <f t="shared" si="16"/>
        <v>0</v>
      </c>
      <c r="M38" s="13">
        <f t="shared" si="8"/>
        <v>3</v>
      </c>
      <c r="N38" s="14" t="s">
        <v>33</v>
      </c>
    </row>
    <row r="39" spans="1:14" x14ac:dyDescent="0.2">
      <c r="A39" s="9">
        <v>43788.412421400499</v>
      </c>
      <c r="B39" s="10" t="s">
        <v>68</v>
      </c>
      <c r="C39" s="11" t="s">
        <v>39</v>
      </c>
      <c r="D39" s="10" t="s">
        <v>19</v>
      </c>
      <c r="E39" s="12">
        <f t="shared" si="9"/>
        <v>0</v>
      </c>
      <c r="F39" s="12">
        <f t="shared" si="10"/>
        <v>1</v>
      </c>
      <c r="G39" s="12">
        <f t="shared" si="11"/>
        <v>0</v>
      </c>
      <c r="H39" s="12">
        <f t="shared" si="12"/>
        <v>0</v>
      </c>
      <c r="I39" s="12">
        <f t="shared" si="13"/>
        <v>0</v>
      </c>
      <c r="J39" s="12">
        <f t="shared" si="14"/>
        <v>3</v>
      </c>
      <c r="K39" s="12">
        <f t="shared" si="15"/>
        <v>0</v>
      </c>
      <c r="L39" s="12">
        <f t="shared" si="16"/>
        <v>0</v>
      </c>
      <c r="M39" s="13">
        <f t="shared" si="8"/>
        <v>3</v>
      </c>
      <c r="N39" s="14" t="s">
        <v>33</v>
      </c>
    </row>
    <row r="40" spans="1:14" x14ac:dyDescent="0.2">
      <c r="A40" s="9">
        <v>43793.9705278357</v>
      </c>
      <c r="B40" s="10" t="s">
        <v>69</v>
      </c>
      <c r="C40" s="11" t="s">
        <v>13</v>
      </c>
      <c r="D40" s="10" t="s">
        <v>22</v>
      </c>
      <c r="E40" s="12">
        <f t="shared" si="9"/>
        <v>0</v>
      </c>
      <c r="F40" s="12">
        <f t="shared" si="10"/>
        <v>0</v>
      </c>
      <c r="G40" s="12">
        <f t="shared" si="11"/>
        <v>1</v>
      </c>
      <c r="H40" s="12">
        <f t="shared" si="12"/>
        <v>0</v>
      </c>
      <c r="I40" s="12">
        <f t="shared" si="13"/>
        <v>0</v>
      </c>
      <c r="J40" s="12">
        <f t="shared" si="14"/>
        <v>0</v>
      </c>
      <c r="K40" s="12">
        <f t="shared" si="15"/>
        <v>2</v>
      </c>
      <c r="L40" s="12">
        <f t="shared" si="16"/>
        <v>0</v>
      </c>
      <c r="M40" s="13">
        <f t="shared" si="8"/>
        <v>2</v>
      </c>
      <c r="N40" s="14" t="s">
        <v>15</v>
      </c>
    </row>
    <row r="41" spans="1:14" x14ac:dyDescent="0.2">
      <c r="A41" s="9">
        <v>43794.742634652801</v>
      </c>
      <c r="B41" s="10" t="s">
        <v>70</v>
      </c>
      <c r="C41" s="11" t="s">
        <v>26</v>
      </c>
      <c r="D41" s="10" t="s">
        <v>19</v>
      </c>
      <c r="E41" s="12">
        <f t="shared" si="9"/>
        <v>0</v>
      </c>
      <c r="F41" s="12">
        <f t="shared" si="10"/>
        <v>1</v>
      </c>
      <c r="G41" s="12">
        <f t="shared" si="11"/>
        <v>0</v>
      </c>
      <c r="H41" s="12">
        <f t="shared" si="12"/>
        <v>0</v>
      </c>
      <c r="I41" s="12">
        <f t="shared" si="13"/>
        <v>0</v>
      </c>
      <c r="J41" s="12">
        <f t="shared" si="14"/>
        <v>3</v>
      </c>
      <c r="K41" s="12">
        <f t="shared" si="15"/>
        <v>0</v>
      </c>
      <c r="L41" s="12">
        <f t="shared" si="16"/>
        <v>0</v>
      </c>
      <c r="M41" s="13">
        <f t="shared" si="8"/>
        <v>3</v>
      </c>
      <c r="N41" s="14" t="s">
        <v>33</v>
      </c>
    </row>
    <row r="42" spans="1:14" x14ac:dyDescent="0.2">
      <c r="A42" s="9">
        <v>43791.021370358802</v>
      </c>
      <c r="B42" s="10" t="s">
        <v>71</v>
      </c>
      <c r="C42" s="11" t="s">
        <v>24</v>
      </c>
      <c r="D42" s="10" t="s">
        <v>19</v>
      </c>
      <c r="E42" s="12">
        <f t="shared" si="9"/>
        <v>0</v>
      </c>
      <c r="F42" s="12">
        <f t="shared" si="10"/>
        <v>1</v>
      </c>
      <c r="G42" s="12">
        <f t="shared" si="11"/>
        <v>0</v>
      </c>
      <c r="H42" s="12">
        <f t="shared" si="12"/>
        <v>0</v>
      </c>
      <c r="I42" s="12">
        <f t="shared" si="13"/>
        <v>0</v>
      </c>
      <c r="J42" s="12">
        <f t="shared" si="14"/>
        <v>3</v>
      </c>
      <c r="K42" s="12">
        <f t="shared" si="15"/>
        <v>0</v>
      </c>
      <c r="L42" s="12">
        <f t="shared" si="16"/>
        <v>0</v>
      </c>
      <c r="M42" s="13">
        <f t="shared" si="8"/>
        <v>3</v>
      </c>
      <c r="N42" s="14" t="s">
        <v>33</v>
      </c>
    </row>
    <row r="43" spans="1:14" x14ac:dyDescent="0.2">
      <c r="A43" s="9">
        <v>43790.798507129599</v>
      </c>
      <c r="B43" s="10" t="s">
        <v>72</v>
      </c>
      <c r="C43" s="11" t="s">
        <v>49</v>
      </c>
      <c r="D43" s="10" t="s">
        <v>19</v>
      </c>
      <c r="E43" s="12">
        <f t="shared" si="9"/>
        <v>0</v>
      </c>
      <c r="F43" s="12">
        <f t="shared" si="10"/>
        <v>1</v>
      </c>
      <c r="G43" s="12">
        <f t="shared" si="11"/>
        <v>0</v>
      </c>
      <c r="H43" s="12">
        <f t="shared" si="12"/>
        <v>0</v>
      </c>
      <c r="I43" s="12">
        <f t="shared" si="13"/>
        <v>0</v>
      </c>
      <c r="J43" s="12">
        <f t="shared" si="14"/>
        <v>3</v>
      </c>
      <c r="K43" s="12">
        <f t="shared" si="15"/>
        <v>0</v>
      </c>
      <c r="L43" s="12">
        <f t="shared" si="16"/>
        <v>0</v>
      </c>
      <c r="M43" s="13">
        <f t="shared" si="8"/>
        <v>3</v>
      </c>
      <c r="N43" s="14" t="s">
        <v>33</v>
      </c>
    </row>
    <row r="44" spans="1:14" x14ac:dyDescent="0.2">
      <c r="A44" s="9">
        <v>43787.935358240698</v>
      </c>
      <c r="B44" s="10" t="s">
        <v>73</v>
      </c>
      <c r="C44" s="11" t="s">
        <v>29</v>
      </c>
      <c r="D44" s="10" t="s">
        <v>19</v>
      </c>
      <c r="E44" s="12">
        <f t="shared" si="9"/>
        <v>0</v>
      </c>
      <c r="F44" s="12">
        <f t="shared" si="10"/>
        <v>1</v>
      </c>
      <c r="G44" s="12">
        <f t="shared" si="11"/>
        <v>0</v>
      </c>
      <c r="H44" s="12">
        <f t="shared" si="12"/>
        <v>0</v>
      </c>
      <c r="I44" s="12">
        <f t="shared" si="13"/>
        <v>0</v>
      </c>
      <c r="J44" s="12">
        <f t="shared" si="14"/>
        <v>3</v>
      </c>
      <c r="K44" s="12">
        <f t="shared" si="15"/>
        <v>0</v>
      </c>
      <c r="L44" s="12">
        <f t="shared" si="16"/>
        <v>0</v>
      </c>
      <c r="M44" s="13">
        <f t="shared" si="8"/>
        <v>3</v>
      </c>
      <c r="N44" s="14" t="s">
        <v>33</v>
      </c>
    </row>
    <row r="45" spans="1:14" x14ac:dyDescent="0.2">
      <c r="A45" s="9">
        <v>43787.625883634297</v>
      </c>
      <c r="B45" s="10" t="s">
        <v>74</v>
      </c>
      <c r="C45" s="11" t="s">
        <v>39</v>
      </c>
      <c r="D45" s="10" t="s">
        <v>19</v>
      </c>
      <c r="E45" s="12">
        <f t="shared" si="9"/>
        <v>0</v>
      </c>
      <c r="F45" s="12">
        <f t="shared" si="10"/>
        <v>1</v>
      </c>
      <c r="G45" s="12">
        <f t="shared" si="11"/>
        <v>0</v>
      </c>
      <c r="H45" s="12">
        <f t="shared" si="12"/>
        <v>0</v>
      </c>
      <c r="I45" s="12">
        <f t="shared" si="13"/>
        <v>0</v>
      </c>
      <c r="J45" s="12">
        <f t="shared" si="14"/>
        <v>3</v>
      </c>
      <c r="K45" s="12">
        <f t="shared" si="15"/>
        <v>0</v>
      </c>
      <c r="L45" s="12">
        <f t="shared" si="16"/>
        <v>0</v>
      </c>
      <c r="M45" s="13">
        <f t="shared" si="8"/>
        <v>3</v>
      </c>
      <c r="N45" s="14" t="s">
        <v>33</v>
      </c>
    </row>
    <row r="46" spans="1:14" x14ac:dyDescent="0.2">
      <c r="A46" s="9">
        <v>43791.334216446798</v>
      </c>
      <c r="B46" s="10" t="s">
        <v>75</v>
      </c>
      <c r="C46" s="11" t="s">
        <v>49</v>
      </c>
      <c r="D46" s="10" t="s">
        <v>22</v>
      </c>
      <c r="E46" s="12">
        <f t="shared" si="9"/>
        <v>0</v>
      </c>
      <c r="F46" s="12">
        <f t="shared" si="10"/>
        <v>0</v>
      </c>
      <c r="G46" s="12">
        <f t="shared" si="11"/>
        <v>1</v>
      </c>
      <c r="H46" s="12">
        <f t="shared" si="12"/>
        <v>0</v>
      </c>
      <c r="I46" s="12">
        <f t="shared" si="13"/>
        <v>0</v>
      </c>
      <c r="J46" s="12">
        <f t="shared" si="14"/>
        <v>0</v>
      </c>
      <c r="K46" s="12">
        <f t="shared" si="15"/>
        <v>2</v>
      </c>
      <c r="L46" s="12">
        <f t="shared" si="16"/>
        <v>0</v>
      </c>
      <c r="M46" s="13">
        <f t="shared" si="8"/>
        <v>2</v>
      </c>
      <c r="N46" s="14" t="s">
        <v>15</v>
      </c>
    </row>
    <row r="47" spans="1:14" x14ac:dyDescent="0.2">
      <c r="A47" s="9">
        <v>43791.667141296297</v>
      </c>
      <c r="B47" s="10" t="s">
        <v>76</v>
      </c>
      <c r="C47" s="11" t="s">
        <v>24</v>
      </c>
      <c r="D47" s="10" t="s">
        <v>19</v>
      </c>
      <c r="E47" s="12">
        <f t="shared" si="9"/>
        <v>0</v>
      </c>
      <c r="F47" s="12">
        <f t="shared" si="10"/>
        <v>1</v>
      </c>
      <c r="G47" s="12">
        <f t="shared" si="11"/>
        <v>0</v>
      </c>
      <c r="H47" s="12">
        <f t="shared" si="12"/>
        <v>0</v>
      </c>
      <c r="I47" s="12">
        <f t="shared" si="13"/>
        <v>0</v>
      </c>
      <c r="J47" s="12">
        <f t="shared" si="14"/>
        <v>3</v>
      </c>
      <c r="K47" s="12">
        <f t="shared" si="15"/>
        <v>0</v>
      </c>
      <c r="L47" s="12">
        <f t="shared" si="16"/>
        <v>0</v>
      </c>
      <c r="M47" s="13">
        <f t="shared" si="8"/>
        <v>3</v>
      </c>
      <c r="N47" s="14" t="s">
        <v>33</v>
      </c>
    </row>
    <row r="48" spans="1:14" x14ac:dyDescent="0.2">
      <c r="A48" s="9">
        <v>43789.785557615702</v>
      </c>
      <c r="B48" s="10" t="s">
        <v>77</v>
      </c>
      <c r="C48" s="11" t="s">
        <v>78</v>
      </c>
      <c r="D48" s="10" t="s">
        <v>16</v>
      </c>
      <c r="E48" s="12">
        <f t="shared" si="9"/>
        <v>1</v>
      </c>
      <c r="F48" s="12">
        <f t="shared" si="10"/>
        <v>0</v>
      </c>
      <c r="G48" s="12">
        <f t="shared" si="11"/>
        <v>0</v>
      </c>
      <c r="H48" s="12">
        <f t="shared" si="12"/>
        <v>0</v>
      </c>
      <c r="I48" s="12">
        <f t="shared" si="13"/>
        <v>4</v>
      </c>
      <c r="J48" s="12">
        <f t="shared" si="14"/>
        <v>0</v>
      </c>
      <c r="K48" s="12">
        <f t="shared" si="15"/>
        <v>0</v>
      </c>
      <c r="L48" s="12">
        <f t="shared" si="16"/>
        <v>0</v>
      </c>
      <c r="M48" s="13">
        <f t="shared" si="8"/>
        <v>4</v>
      </c>
      <c r="N48" s="14" t="s">
        <v>21</v>
      </c>
    </row>
    <row r="49" spans="1:14" x14ac:dyDescent="0.2">
      <c r="A49" s="9">
        <v>43791.449836423599</v>
      </c>
      <c r="B49" s="10" t="s">
        <v>79</v>
      </c>
      <c r="C49" s="11" t="s">
        <v>24</v>
      </c>
      <c r="D49" s="10" t="s">
        <v>19</v>
      </c>
      <c r="E49" s="12">
        <f t="shared" si="9"/>
        <v>0</v>
      </c>
      <c r="F49" s="12">
        <f t="shared" si="10"/>
        <v>1</v>
      </c>
      <c r="G49" s="12">
        <f t="shared" si="11"/>
        <v>0</v>
      </c>
      <c r="H49" s="12">
        <f t="shared" si="12"/>
        <v>0</v>
      </c>
      <c r="I49" s="12">
        <f t="shared" si="13"/>
        <v>0</v>
      </c>
      <c r="J49" s="12">
        <f t="shared" si="14"/>
        <v>3</v>
      </c>
      <c r="K49" s="12">
        <f t="shared" si="15"/>
        <v>0</v>
      </c>
      <c r="L49" s="12">
        <f t="shared" si="16"/>
        <v>0</v>
      </c>
      <c r="M49" s="13">
        <f t="shared" si="8"/>
        <v>3</v>
      </c>
      <c r="N49" s="14" t="s">
        <v>33</v>
      </c>
    </row>
    <row r="50" spans="1:14" x14ac:dyDescent="0.2">
      <c r="A50" s="9">
        <v>43787.720637372702</v>
      </c>
      <c r="B50" s="10" t="s">
        <v>80</v>
      </c>
      <c r="C50" s="11" t="s">
        <v>81</v>
      </c>
      <c r="D50" s="10" t="s">
        <v>14</v>
      </c>
      <c r="E50" s="12">
        <f t="shared" si="9"/>
        <v>0</v>
      </c>
      <c r="F50" s="12">
        <f t="shared" si="10"/>
        <v>0</v>
      </c>
      <c r="G50" s="12">
        <f t="shared" si="11"/>
        <v>0</v>
      </c>
      <c r="H50" s="12">
        <f t="shared" si="12"/>
        <v>1</v>
      </c>
      <c r="I50" s="12">
        <f t="shared" si="13"/>
        <v>0</v>
      </c>
      <c r="J50" s="12">
        <f t="shared" si="14"/>
        <v>0</v>
      </c>
      <c r="K50" s="12">
        <f t="shared" si="15"/>
        <v>0</v>
      </c>
      <c r="L50" s="12">
        <f t="shared" si="16"/>
        <v>1</v>
      </c>
      <c r="M50" s="13">
        <f t="shared" si="8"/>
        <v>1</v>
      </c>
      <c r="N50" s="14" t="s">
        <v>15</v>
      </c>
    </row>
    <row r="51" spans="1:14" x14ac:dyDescent="0.2">
      <c r="A51" s="9">
        <v>43788.514085925897</v>
      </c>
      <c r="B51" s="10" t="s">
        <v>82</v>
      </c>
      <c r="C51" s="11" t="s">
        <v>26</v>
      </c>
      <c r="D51" s="10" t="s">
        <v>14</v>
      </c>
      <c r="E51" s="12">
        <f t="shared" si="9"/>
        <v>0</v>
      </c>
      <c r="F51" s="12">
        <f t="shared" si="10"/>
        <v>0</v>
      </c>
      <c r="G51" s="12">
        <f t="shared" si="11"/>
        <v>0</v>
      </c>
      <c r="H51" s="12">
        <f t="shared" si="12"/>
        <v>1</v>
      </c>
      <c r="I51" s="12">
        <f t="shared" si="13"/>
        <v>0</v>
      </c>
      <c r="J51" s="12">
        <f t="shared" si="14"/>
        <v>0</v>
      </c>
      <c r="K51" s="12">
        <f t="shared" si="15"/>
        <v>0</v>
      </c>
      <c r="L51" s="12">
        <f t="shared" si="16"/>
        <v>1</v>
      </c>
      <c r="M51" s="13">
        <f t="shared" si="8"/>
        <v>1</v>
      </c>
      <c r="N51" s="14" t="s">
        <v>15</v>
      </c>
    </row>
    <row r="52" spans="1:14" x14ac:dyDescent="0.2">
      <c r="A52" s="9">
        <v>43789.6941879398</v>
      </c>
      <c r="B52" s="10" t="s">
        <v>83</v>
      </c>
      <c r="C52" s="11" t="s">
        <v>47</v>
      </c>
      <c r="D52" s="10" t="s">
        <v>16</v>
      </c>
      <c r="E52" s="12">
        <f t="shared" si="9"/>
        <v>1</v>
      </c>
      <c r="F52" s="12">
        <f t="shared" si="10"/>
        <v>0</v>
      </c>
      <c r="G52" s="12">
        <f t="shared" si="11"/>
        <v>0</v>
      </c>
      <c r="H52" s="12">
        <f t="shared" si="12"/>
        <v>0</v>
      </c>
      <c r="I52" s="12">
        <f t="shared" si="13"/>
        <v>4</v>
      </c>
      <c r="J52" s="12">
        <f t="shared" si="14"/>
        <v>0</v>
      </c>
      <c r="K52" s="12">
        <f t="shared" si="15"/>
        <v>0</v>
      </c>
      <c r="L52" s="12">
        <f t="shared" si="16"/>
        <v>0</v>
      </c>
      <c r="M52" s="13">
        <f t="shared" si="8"/>
        <v>4</v>
      </c>
      <c r="N52" s="14" t="s">
        <v>21</v>
      </c>
    </row>
    <row r="53" spans="1:14" x14ac:dyDescent="0.2">
      <c r="A53" s="9">
        <v>43789.577475960599</v>
      </c>
      <c r="B53" s="10" t="s">
        <v>84</v>
      </c>
      <c r="C53" s="11" t="s">
        <v>47</v>
      </c>
      <c r="D53" s="10" t="s">
        <v>19</v>
      </c>
      <c r="E53" s="12">
        <f t="shared" si="9"/>
        <v>0</v>
      </c>
      <c r="F53" s="12">
        <f t="shared" si="10"/>
        <v>1</v>
      </c>
      <c r="G53" s="12">
        <f t="shared" si="11"/>
        <v>0</v>
      </c>
      <c r="H53" s="12">
        <f t="shared" si="12"/>
        <v>0</v>
      </c>
      <c r="I53" s="12">
        <f t="shared" si="13"/>
        <v>0</v>
      </c>
      <c r="J53" s="12">
        <f t="shared" si="14"/>
        <v>3</v>
      </c>
      <c r="K53" s="12">
        <f t="shared" si="15"/>
        <v>0</v>
      </c>
      <c r="L53" s="12">
        <f t="shared" si="16"/>
        <v>0</v>
      </c>
      <c r="M53" s="13">
        <f t="shared" si="8"/>
        <v>3</v>
      </c>
      <c r="N53" s="14" t="s">
        <v>33</v>
      </c>
    </row>
    <row r="54" spans="1:14" x14ac:dyDescent="0.2">
      <c r="A54" s="9">
        <v>43788.943953148097</v>
      </c>
      <c r="B54" s="10" t="s">
        <v>85</v>
      </c>
      <c r="C54" s="11" t="s">
        <v>26</v>
      </c>
      <c r="D54" s="10" t="s">
        <v>19</v>
      </c>
      <c r="E54" s="12">
        <f t="shared" si="9"/>
        <v>0</v>
      </c>
      <c r="F54" s="12">
        <f t="shared" si="10"/>
        <v>1</v>
      </c>
      <c r="G54" s="12">
        <f t="shared" si="11"/>
        <v>0</v>
      </c>
      <c r="H54" s="12">
        <f t="shared" si="12"/>
        <v>0</v>
      </c>
      <c r="I54" s="12">
        <f t="shared" si="13"/>
        <v>0</v>
      </c>
      <c r="J54" s="12">
        <f t="shared" si="14"/>
        <v>3</v>
      </c>
      <c r="K54" s="12">
        <f t="shared" si="15"/>
        <v>0</v>
      </c>
      <c r="L54" s="12">
        <f t="shared" si="16"/>
        <v>0</v>
      </c>
      <c r="M54" s="13">
        <f t="shared" si="8"/>
        <v>3</v>
      </c>
      <c r="N54" s="14" t="s">
        <v>33</v>
      </c>
    </row>
    <row r="55" spans="1:14" x14ac:dyDescent="0.2">
      <c r="A55" s="9">
        <v>43792.832137650497</v>
      </c>
      <c r="B55" s="10" t="s">
        <v>86</v>
      </c>
      <c r="C55" s="11" t="s">
        <v>13</v>
      </c>
      <c r="D55" s="10" t="s">
        <v>14</v>
      </c>
      <c r="E55" s="12">
        <f t="shared" si="9"/>
        <v>0</v>
      </c>
      <c r="F55" s="12">
        <f t="shared" si="10"/>
        <v>0</v>
      </c>
      <c r="G55" s="12">
        <f t="shared" si="11"/>
        <v>0</v>
      </c>
      <c r="H55" s="12">
        <f t="shared" si="12"/>
        <v>1</v>
      </c>
      <c r="I55" s="12">
        <f t="shared" si="13"/>
        <v>0</v>
      </c>
      <c r="J55" s="12">
        <f t="shared" si="14"/>
        <v>0</v>
      </c>
      <c r="K55" s="12">
        <f t="shared" si="15"/>
        <v>0</v>
      </c>
      <c r="L55" s="12">
        <f t="shared" si="16"/>
        <v>1</v>
      </c>
      <c r="M55" s="13">
        <f t="shared" si="8"/>
        <v>1</v>
      </c>
      <c r="N55" s="14" t="s">
        <v>15</v>
      </c>
    </row>
    <row r="56" spans="1:14" x14ac:dyDescent="0.2">
      <c r="A56" s="9">
        <v>43806.731424305603</v>
      </c>
      <c r="B56" s="10" t="s">
        <v>87</v>
      </c>
      <c r="C56" s="11" t="s">
        <v>49</v>
      </c>
      <c r="D56" s="10" t="s">
        <v>19</v>
      </c>
      <c r="E56" s="12">
        <f t="shared" si="9"/>
        <v>0</v>
      </c>
      <c r="F56" s="12">
        <f t="shared" si="10"/>
        <v>1</v>
      </c>
      <c r="G56" s="12">
        <f t="shared" si="11"/>
        <v>0</v>
      </c>
      <c r="H56" s="12">
        <f t="shared" si="12"/>
        <v>0</v>
      </c>
      <c r="I56" s="12">
        <f t="shared" si="13"/>
        <v>0</v>
      </c>
      <c r="J56" s="12">
        <f t="shared" si="14"/>
        <v>3</v>
      </c>
      <c r="K56" s="12">
        <f t="shared" si="15"/>
        <v>0</v>
      </c>
      <c r="L56" s="12">
        <f t="shared" si="16"/>
        <v>0</v>
      </c>
      <c r="M56" s="13">
        <f t="shared" si="8"/>
        <v>3</v>
      </c>
      <c r="N56" s="14" t="s">
        <v>33</v>
      </c>
    </row>
    <row r="57" spans="1:14" x14ac:dyDescent="0.2">
      <c r="A57" s="9">
        <v>43787.757159513902</v>
      </c>
      <c r="B57" s="10" t="s">
        <v>88</v>
      </c>
      <c r="C57" s="11" t="s">
        <v>81</v>
      </c>
      <c r="D57" s="10" t="s">
        <v>22</v>
      </c>
      <c r="E57" s="12">
        <f t="shared" si="9"/>
        <v>0</v>
      </c>
      <c r="F57" s="12">
        <f t="shared" si="10"/>
        <v>0</v>
      </c>
      <c r="G57" s="12">
        <f t="shared" si="11"/>
        <v>1</v>
      </c>
      <c r="H57" s="12">
        <f t="shared" si="12"/>
        <v>0</v>
      </c>
      <c r="I57" s="12">
        <f t="shared" si="13"/>
        <v>0</v>
      </c>
      <c r="J57" s="12">
        <f t="shared" si="14"/>
        <v>0</v>
      </c>
      <c r="K57" s="12">
        <f t="shared" si="15"/>
        <v>2</v>
      </c>
      <c r="L57" s="12">
        <f t="shared" si="16"/>
        <v>0</v>
      </c>
      <c r="M57" s="13">
        <f t="shared" si="8"/>
        <v>2</v>
      </c>
      <c r="N57" s="14" t="s">
        <v>15</v>
      </c>
    </row>
    <row r="58" spans="1:14" x14ac:dyDescent="0.2">
      <c r="A58" s="9">
        <v>43787.657678321797</v>
      </c>
      <c r="B58" s="10" t="s">
        <v>89</v>
      </c>
      <c r="C58" s="11" t="s">
        <v>24</v>
      </c>
      <c r="D58" s="10" t="s">
        <v>16</v>
      </c>
      <c r="E58" s="12">
        <f t="shared" si="9"/>
        <v>1</v>
      </c>
      <c r="F58" s="12">
        <f t="shared" si="10"/>
        <v>0</v>
      </c>
      <c r="G58" s="12">
        <f t="shared" si="11"/>
        <v>0</v>
      </c>
      <c r="H58" s="12">
        <f t="shared" si="12"/>
        <v>0</v>
      </c>
      <c r="I58" s="12">
        <f t="shared" si="13"/>
        <v>4</v>
      </c>
      <c r="J58" s="12">
        <f t="shared" si="14"/>
        <v>0</v>
      </c>
      <c r="K58" s="12">
        <f t="shared" si="15"/>
        <v>0</v>
      </c>
      <c r="L58" s="12">
        <f t="shared" si="16"/>
        <v>0</v>
      </c>
      <c r="M58" s="13">
        <f t="shared" si="8"/>
        <v>4</v>
      </c>
      <c r="N58" s="14" t="s">
        <v>21</v>
      </c>
    </row>
    <row r="59" spans="1:14" x14ac:dyDescent="0.2">
      <c r="A59" s="9">
        <v>43788.534139085597</v>
      </c>
      <c r="B59" s="10" t="s">
        <v>90</v>
      </c>
      <c r="C59" s="11" t="s">
        <v>26</v>
      </c>
      <c r="D59" s="10" t="s">
        <v>19</v>
      </c>
      <c r="E59" s="12">
        <f t="shared" si="9"/>
        <v>0</v>
      </c>
      <c r="F59" s="12">
        <f t="shared" si="10"/>
        <v>1</v>
      </c>
      <c r="G59" s="12">
        <f t="shared" si="11"/>
        <v>0</v>
      </c>
      <c r="H59" s="12">
        <f t="shared" si="12"/>
        <v>0</v>
      </c>
      <c r="I59" s="12">
        <f t="shared" si="13"/>
        <v>0</v>
      </c>
      <c r="J59" s="12">
        <f t="shared" si="14"/>
        <v>3</v>
      </c>
      <c r="K59" s="12">
        <f t="shared" si="15"/>
        <v>0</v>
      </c>
      <c r="L59" s="12">
        <f t="shared" si="16"/>
        <v>0</v>
      </c>
      <c r="M59" s="13">
        <f t="shared" si="8"/>
        <v>3</v>
      </c>
      <c r="N59" s="14" t="s">
        <v>33</v>
      </c>
    </row>
    <row r="60" spans="1:14" x14ac:dyDescent="0.2">
      <c r="A60" s="9">
        <v>43787.849354710597</v>
      </c>
      <c r="B60" s="10" t="s">
        <v>91</v>
      </c>
      <c r="C60" s="11" t="s">
        <v>24</v>
      </c>
      <c r="D60" s="10" t="s">
        <v>22</v>
      </c>
      <c r="E60" s="12">
        <f t="shared" si="9"/>
        <v>0</v>
      </c>
      <c r="F60" s="12">
        <f t="shared" si="10"/>
        <v>0</v>
      </c>
      <c r="G60" s="12">
        <f t="shared" si="11"/>
        <v>1</v>
      </c>
      <c r="H60" s="12">
        <f t="shared" si="12"/>
        <v>0</v>
      </c>
      <c r="I60" s="12">
        <f t="shared" si="13"/>
        <v>0</v>
      </c>
      <c r="J60" s="12">
        <f t="shared" si="14"/>
        <v>0</v>
      </c>
      <c r="K60" s="12">
        <f t="shared" si="15"/>
        <v>2</v>
      </c>
      <c r="L60" s="12">
        <f t="shared" si="16"/>
        <v>0</v>
      </c>
      <c r="M60" s="13">
        <f t="shared" si="8"/>
        <v>2</v>
      </c>
      <c r="N60" s="14" t="s">
        <v>15</v>
      </c>
    </row>
    <row r="61" spans="1:14" x14ac:dyDescent="0.2">
      <c r="A61" s="9">
        <v>43791.528814826401</v>
      </c>
      <c r="B61" s="10" t="s">
        <v>92</v>
      </c>
      <c r="C61" s="11" t="s">
        <v>13</v>
      </c>
      <c r="D61" s="10" t="s">
        <v>19</v>
      </c>
      <c r="E61" s="12">
        <f t="shared" si="9"/>
        <v>0</v>
      </c>
      <c r="F61" s="12">
        <f t="shared" si="10"/>
        <v>1</v>
      </c>
      <c r="G61" s="12">
        <f t="shared" si="11"/>
        <v>0</v>
      </c>
      <c r="H61" s="12">
        <f t="shared" si="12"/>
        <v>0</v>
      </c>
      <c r="I61" s="12">
        <f t="shared" si="13"/>
        <v>0</v>
      </c>
      <c r="J61" s="12">
        <f t="shared" si="14"/>
        <v>3</v>
      </c>
      <c r="K61" s="12">
        <f t="shared" si="15"/>
        <v>0</v>
      </c>
      <c r="L61" s="12">
        <f t="shared" si="16"/>
        <v>0</v>
      </c>
      <c r="M61" s="13">
        <f t="shared" si="8"/>
        <v>3</v>
      </c>
      <c r="N61" s="14" t="s">
        <v>33</v>
      </c>
    </row>
    <row r="62" spans="1:14" x14ac:dyDescent="0.2">
      <c r="A62" s="9">
        <v>43808.931021446799</v>
      </c>
      <c r="B62" s="10" t="s">
        <v>93</v>
      </c>
      <c r="C62" s="11" t="s">
        <v>29</v>
      </c>
      <c r="D62" s="10" t="s">
        <v>16</v>
      </c>
      <c r="E62" s="12">
        <f t="shared" si="9"/>
        <v>1</v>
      </c>
      <c r="F62" s="12">
        <f t="shared" si="10"/>
        <v>0</v>
      </c>
      <c r="G62" s="12">
        <f t="shared" si="11"/>
        <v>0</v>
      </c>
      <c r="H62" s="12">
        <f t="shared" si="12"/>
        <v>0</v>
      </c>
      <c r="I62" s="12">
        <f t="shared" si="13"/>
        <v>4</v>
      </c>
      <c r="J62" s="12">
        <f t="shared" si="14"/>
        <v>0</v>
      </c>
      <c r="K62" s="12">
        <f t="shared" si="15"/>
        <v>0</v>
      </c>
      <c r="L62" s="12">
        <f t="shared" si="16"/>
        <v>0</v>
      </c>
      <c r="M62" s="13">
        <f t="shared" si="8"/>
        <v>4</v>
      </c>
      <c r="N62" s="14" t="s">
        <v>21</v>
      </c>
    </row>
    <row r="63" spans="1:14" x14ac:dyDescent="0.2">
      <c r="A63" s="9">
        <v>43789.861211122698</v>
      </c>
      <c r="B63" s="10" t="s">
        <v>94</v>
      </c>
      <c r="C63" s="11" t="s">
        <v>24</v>
      </c>
      <c r="D63" s="10" t="s">
        <v>19</v>
      </c>
      <c r="E63" s="12">
        <f t="shared" si="9"/>
        <v>0</v>
      </c>
      <c r="F63" s="12">
        <f t="shared" si="10"/>
        <v>1</v>
      </c>
      <c r="G63" s="12">
        <f t="shared" si="11"/>
        <v>0</v>
      </c>
      <c r="H63" s="12">
        <f t="shared" si="12"/>
        <v>0</v>
      </c>
      <c r="I63" s="12">
        <f t="shared" si="13"/>
        <v>0</v>
      </c>
      <c r="J63" s="12">
        <f t="shared" si="14"/>
        <v>3</v>
      </c>
      <c r="K63" s="12">
        <f t="shared" si="15"/>
        <v>0</v>
      </c>
      <c r="L63" s="12">
        <f t="shared" si="16"/>
        <v>0</v>
      </c>
      <c r="M63" s="13">
        <f t="shared" si="8"/>
        <v>3</v>
      </c>
      <c r="N63" s="14" t="s">
        <v>33</v>
      </c>
    </row>
    <row r="64" spans="1:14" x14ac:dyDescent="0.2">
      <c r="A64" s="9">
        <v>43788.936580532398</v>
      </c>
      <c r="B64" s="10" t="s">
        <v>95</v>
      </c>
      <c r="C64" s="11" t="s">
        <v>49</v>
      </c>
      <c r="D64" s="10" t="s">
        <v>16</v>
      </c>
      <c r="E64" s="12">
        <f t="shared" si="9"/>
        <v>1</v>
      </c>
      <c r="F64" s="12">
        <f t="shared" si="10"/>
        <v>0</v>
      </c>
      <c r="G64" s="12">
        <f t="shared" si="11"/>
        <v>0</v>
      </c>
      <c r="H64" s="12">
        <f t="shared" si="12"/>
        <v>0</v>
      </c>
      <c r="I64" s="12">
        <f t="shared" si="13"/>
        <v>4</v>
      </c>
      <c r="J64" s="12">
        <f t="shared" si="14"/>
        <v>0</v>
      </c>
      <c r="K64" s="12">
        <f t="shared" si="15"/>
        <v>0</v>
      </c>
      <c r="L64" s="12">
        <f t="shared" si="16"/>
        <v>0</v>
      </c>
      <c r="M64" s="13">
        <f t="shared" si="8"/>
        <v>4</v>
      </c>
      <c r="N64" s="14" t="s">
        <v>21</v>
      </c>
    </row>
    <row r="65" spans="1:14" x14ac:dyDescent="0.2">
      <c r="A65" s="9">
        <v>43793.9165493287</v>
      </c>
      <c r="B65" s="10" t="s">
        <v>96</v>
      </c>
      <c r="C65" s="11" t="s">
        <v>13</v>
      </c>
      <c r="D65" s="10" t="s">
        <v>16</v>
      </c>
      <c r="E65" s="12">
        <f t="shared" si="9"/>
        <v>1</v>
      </c>
      <c r="F65" s="12">
        <f t="shared" si="10"/>
        <v>0</v>
      </c>
      <c r="G65" s="12">
        <f t="shared" si="11"/>
        <v>0</v>
      </c>
      <c r="H65" s="12">
        <f t="shared" si="12"/>
        <v>0</v>
      </c>
      <c r="I65" s="12">
        <f t="shared" si="13"/>
        <v>4</v>
      </c>
      <c r="J65" s="12">
        <f t="shared" si="14"/>
        <v>0</v>
      </c>
      <c r="K65" s="12">
        <f t="shared" si="15"/>
        <v>0</v>
      </c>
      <c r="L65" s="12">
        <f t="shared" si="16"/>
        <v>0</v>
      </c>
      <c r="M65" s="13">
        <f t="shared" si="8"/>
        <v>4</v>
      </c>
      <c r="N65" s="14" t="s">
        <v>21</v>
      </c>
    </row>
    <row r="66" spans="1:14" x14ac:dyDescent="0.2">
      <c r="A66" s="9">
        <v>43796.332772083297</v>
      </c>
      <c r="B66" s="10" t="s">
        <v>97</v>
      </c>
      <c r="C66" s="11" t="s">
        <v>29</v>
      </c>
      <c r="D66" s="10" t="s">
        <v>22</v>
      </c>
      <c r="E66" s="12">
        <f t="shared" ref="E66:E97" si="17">COUNTIF(D66:D66,"A")</f>
        <v>0</v>
      </c>
      <c r="F66" s="12">
        <f t="shared" ref="F66:F97" si="18">COUNTIF(D66:D66,"B")</f>
        <v>0</v>
      </c>
      <c r="G66" s="12">
        <f t="shared" ref="G66:G97" si="19">COUNTIF(D66:D66,"C")</f>
        <v>1</v>
      </c>
      <c r="H66" s="12">
        <f t="shared" ref="H66:H97" si="20">COUNTIF(D66:D66,"D")</f>
        <v>0</v>
      </c>
      <c r="I66" s="12">
        <f t="shared" si="13"/>
        <v>0</v>
      </c>
      <c r="J66" s="12">
        <f t="shared" si="14"/>
        <v>0</v>
      </c>
      <c r="K66" s="12">
        <f t="shared" si="15"/>
        <v>2</v>
      </c>
      <c r="L66" s="12">
        <f t="shared" si="16"/>
        <v>0</v>
      </c>
      <c r="M66" s="13">
        <f t="shared" ref="M66:M126" si="21">SUM(I66:L66)</f>
        <v>2</v>
      </c>
      <c r="N66" s="14" t="s">
        <v>15</v>
      </c>
    </row>
    <row r="67" spans="1:14" x14ac:dyDescent="0.2">
      <c r="A67" s="9">
        <v>43787.711429780102</v>
      </c>
      <c r="B67" s="10" t="s">
        <v>98</v>
      </c>
      <c r="C67" s="11" t="s">
        <v>26</v>
      </c>
      <c r="D67" s="10" t="s">
        <v>19</v>
      </c>
      <c r="E67" s="12">
        <f t="shared" si="17"/>
        <v>0</v>
      </c>
      <c r="F67" s="12">
        <f t="shared" si="18"/>
        <v>1</v>
      </c>
      <c r="G67" s="12">
        <f t="shared" si="19"/>
        <v>0</v>
      </c>
      <c r="H67" s="12">
        <f t="shared" si="20"/>
        <v>0</v>
      </c>
      <c r="I67" s="12">
        <f t="shared" si="13"/>
        <v>0</v>
      </c>
      <c r="J67" s="12">
        <f t="shared" ref="J67:J126" si="22">F67*3</f>
        <v>3</v>
      </c>
      <c r="K67" s="12">
        <f t="shared" ref="K67:K126" si="23">G67*2</f>
        <v>0</v>
      </c>
      <c r="L67" s="12">
        <f t="shared" ref="L67:L126" si="24">H67*1</f>
        <v>0</v>
      </c>
      <c r="M67" s="13">
        <f t="shared" si="21"/>
        <v>3</v>
      </c>
      <c r="N67" s="14" t="s">
        <v>33</v>
      </c>
    </row>
    <row r="68" spans="1:14" x14ac:dyDescent="0.2">
      <c r="A68" s="9">
        <v>43787.7606272454</v>
      </c>
      <c r="B68" s="10" t="s">
        <v>99</v>
      </c>
      <c r="C68" s="11" t="s">
        <v>13</v>
      </c>
      <c r="D68" s="10" t="s">
        <v>14</v>
      </c>
      <c r="E68" s="12">
        <f t="shared" si="17"/>
        <v>0</v>
      </c>
      <c r="F68" s="12">
        <f t="shared" si="18"/>
        <v>0</v>
      </c>
      <c r="G68" s="12">
        <f t="shared" si="19"/>
        <v>0</v>
      </c>
      <c r="H68" s="12">
        <f t="shared" si="20"/>
        <v>1</v>
      </c>
      <c r="I68" s="12">
        <f t="shared" ref="I68:I126" si="25">E68*4</f>
        <v>0</v>
      </c>
      <c r="J68" s="12">
        <f t="shared" si="22"/>
        <v>0</v>
      </c>
      <c r="K68" s="12">
        <f t="shared" si="23"/>
        <v>0</v>
      </c>
      <c r="L68" s="12">
        <f t="shared" si="24"/>
        <v>1</v>
      </c>
      <c r="M68" s="13">
        <f t="shared" si="21"/>
        <v>1</v>
      </c>
      <c r="N68" s="14" t="s">
        <v>15</v>
      </c>
    </row>
    <row r="69" spans="1:14" x14ac:dyDescent="0.2">
      <c r="A69" s="9">
        <v>43787.9142939468</v>
      </c>
      <c r="B69" s="10" t="s">
        <v>100</v>
      </c>
      <c r="C69" s="11" t="s">
        <v>81</v>
      </c>
      <c r="D69" s="10" t="s">
        <v>19</v>
      </c>
      <c r="E69" s="12">
        <f t="shared" si="17"/>
        <v>0</v>
      </c>
      <c r="F69" s="12">
        <f t="shared" si="18"/>
        <v>1</v>
      </c>
      <c r="G69" s="12">
        <f t="shared" si="19"/>
        <v>0</v>
      </c>
      <c r="H69" s="12">
        <f t="shared" si="20"/>
        <v>0</v>
      </c>
      <c r="I69" s="12">
        <f t="shared" si="25"/>
        <v>0</v>
      </c>
      <c r="J69" s="12">
        <f t="shared" si="22"/>
        <v>3</v>
      </c>
      <c r="K69" s="12">
        <f t="shared" si="23"/>
        <v>0</v>
      </c>
      <c r="L69" s="12">
        <f t="shared" si="24"/>
        <v>0</v>
      </c>
      <c r="M69" s="13">
        <f t="shared" si="21"/>
        <v>3</v>
      </c>
      <c r="N69" s="14" t="s">
        <v>33</v>
      </c>
    </row>
    <row r="70" spans="1:14" x14ac:dyDescent="0.2">
      <c r="A70" s="9">
        <v>43787.716753067099</v>
      </c>
      <c r="B70" s="10" t="s">
        <v>101</v>
      </c>
      <c r="C70" s="11" t="s">
        <v>29</v>
      </c>
      <c r="D70" s="10" t="s">
        <v>16</v>
      </c>
      <c r="E70" s="12">
        <f t="shared" si="17"/>
        <v>1</v>
      </c>
      <c r="F70" s="12">
        <f t="shared" si="18"/>
        <v>0</v>
      </c>
      <c r="G70" s="12">
        <f t="shared" si="19"/>
        <v>0</v>
      </c>
      <c r="H70" s="12">
        <f t="shared" si="20"/>
        <v>0</v>
      </c>
      <c r="I70" s="12">
        <f t="shared" si="25"/>
        <v>4</v>
      </c>
      <c r="J70" s="12">
        <f t="shared" si="22"/>
        <v>0</v>
      </c>
      <c r="K70" s="12">
        <f t="shared" si="23"/>
        <v>0</v>
      </c>
      <c r="L70" s="12">
        <f t="shared" si="24"/>
        <v>0</v>
      </c>
      <c r="M70" s="13">
        <f t="shared" si="21"/>
        <v>4</v>
      </c>
      <c r="N70" s="14" t="s">
        <v>21</v>
      </c>
    </row>
    <row r="71" spans="1:14" x14ac:dyDescent="0.2">
      <c r="A71" s="9">
        <v>43788.814659456002</v>
      </c>
      <c r="B71" s="10" t="s">
        <v>102</v>
      </c>
      <c r="C71" s="11" t="s">
        <v>81</v>
      </c>
      <c r="D71" s="10" t="s">
        <v>22</v>
      </c>
      <c r="E71" s="12">
        <f t="shared" si="17"/>
        <v>0</v>
      </c>
      <c r="F71" s="12">
        <f t="shared" si="18"/>
        <v>0</v>
      </c>
      <c r="G71" s="12">
        <f t="shared" si="19"/>
        <v>1</v>
      </c>
      <c r="H71" s="12">
        <f t="shared" si="20"/>
        <v>0</v>
      </c>
      <c r="I71" s="12">
        <f t="shared" si="25"/>
        <v>0</v>
      </c>
      <c r="J71" s="12">
        <f t="shared" si="22"/>
        <v>0</v>
      </c>
      <c r="K71" s="12">
        <f t="shared" si="23"/>
        <v>2</v>
      </c>
      <c r="L71" s="12">
        <f t="shared" si="24"/>
        <v>0</v>
      </c>
      <c r="M71" s="13">
        <f t="shared" si="21"/>
        <v>2</v>
      </c>
      <c r="N71" s="14" t="s">
        <v>15</v>
      </c>
    </row>
    <row r="72" spans="1:14" x14ac:dyDescent="0.2">
      <c r="A72" s="9">
        <v>43788.421969618103</v>
      </c>
      <c r="B72" s="10" t="s">
        <v>103</v>
      </c>
      <c r="C72" s="11" t="s">
        <v>24</v>
      </c>
      <c r="D72" s="10" t="s">
        <v>22</v>
      </c>
      <c r="E72" s="12">
        <f t="shared" si="17"/>
        <v>0</v>
      </c>
      <c r="F72" s="12">
        <f t="shared" si="18"/>
        <v>0</v>
      </c>
      <c r="G72" s="12">
        <f t="shared" si="19"/>
        <v>1</v>
      </c>
      <c r="H72" s="12">
        <f t="shared" si="20"/>
        <v>0</v>
      </c>
      <c r="I72" s="12">
        <f t="shared" si="25"/>
        <v>0</v>
      </c>
      <c r="J72" s="12">
        <f t="shared" si="22"/>
        <v>0</v>
      </c>
      <c r="K72" s="12">
        <f t="shared" si="23"/>
        <v>2</v>
      </c>
      <c r="L72" s="12">
        <f t="shared" si="24"/>
        <v>0</v>
      </c>
      <c r="M72" s="13">
        <f t="shared" si="21"/>
        <v>2</v>
      </c>
      <c r="N72" s="14" t="s">
        <v>15</v>
      </c>
    </row>
    <row r="73" spans="1:14" x14ac:dyDescent="0.2">
      <c r="A73" s="9">
        <v>43803.7564846065</v>
      </c>
      <c r="B73" s="10" t="s">
        <v>104</v>
      </c>
      <c r="C73" s="11" t="s">
        <v>39</v>
      </c>
      <c r="D73" s="10" t="s">
        <v>22</v>
      </c>
      <c r="E73" s="12">
        <f t="shared" si="17"/>
        <v>0</v>
      </c>
      <c r="F73" s="12">
        <f t="shared" si="18"/>
        <v>0</v>
      </c>
      <c r="G73" s="12">
        <f t="shared" si="19"/>
        <v>1</v>
      </c>
      <c r="H73" s="12">
        <f t="shared" si="20"/>
        <v>0</v>
      </c>
      <c r="I73" s="12">
        <f t="shared" si="25"/>
        <v>0</v>
      </c>
      <c r="J73" s="12">
        <f t="shared" si="22"/>
        <v>0</v>
      </c>
      <c r="K73" s="12">
        <f t="shared" si="23"/>
        <v>2</v>
      </c>
      <c r="L73" s="12">
        <f t="shared" si="24"/>
        <v>0</v>
      </c>
      <c r="M73" s="13">
        <f t="shared" si="21"/>
        <v>2</v>
      </c>
      <c r="N73" s="14" t="s">
        <v>15</v>
      </c>
    </row>
    <row r="74" spans="1:14" x14ac:dyDescent="0.2">
      <c r="A74" s="9">
        <v>43806.777653067104</v>
      </c>
      <c r="B74" s="10" t="s">
        <v>105</v>
      </c>
      <c r="C74" s="11" t="s">
        <v>49</v>
      </c>
      <c r="D74" s="10" t="s">
        <v>22</v>
      </c>
      <c r="E74" s="12">
        <f t="shared" si="17"/>
        <v>0</v>
      </c>
      <c r="F74" s="12">
        <f t="shared" si="18"/>
        <v>0</v>
      </c>
      <c r="G74" s="12">
        <f t="shared" si="19"/>
        <v>1</v>
      </c>
      <c r="H74" s="12">
        <f t="shared" si="20"/>
        <v>0</v>
      </c>
      <c r="I74" s="12">
        <f t="shared" si="25"/>
        <v>0</v>
      </c>
      <c r="J74" s="12">
        <f t="shared" si="22"/>
        <v>0</v>
      </c>
      <c r="K74" s="12">
        <f t="shared" si="23"/>
        <v>2</v>
      </c>
      <c r="L74" s="12">
        <f t="shared" si="24"/>
        <v>0</v>
      </c>
      <c r="M74" s="13">
        <f t="shared" si="21"/>
        <v>2</v>
      </c>
      <c r="N74" s="14" t="s">
        <v>15</v>
      </c>
    </row>
    <row r="75" spans="1:14" x14ac:dyDescent="0.2">
      <c r="A75" s="9">
        <v>43802.493531736101</v>
      </c>
      <c r="B75" s="10" t="s">
        <v>106</v>
      </c>
      <c r="C75" s="11" t="s">
        <v>29</v>
      </c>
      <c r="D75" s="10" t="s">
        <v>19</v>
      </c>
      <c r="E75" s="12">
        <f t="shared" si="17"/>
        <v>0</v>
      </c>
      <c r="F75" s="12">
        <f t="shared" si="18"/>
        <v>1</v>
      </c>
      <c r="G75" s="12">
        <f t="shared" si="19"/>
        <v>0</v>
      </c>
      <c r="H75" s="12">
        <f t="shared" si="20"/>
        <v>0</v>
      </c>
      <c r="I75" s="12">
        <f t="shared" si="25"/>
        <v>0</v>
      </c>
      <c r="J75" s="12">
        <f t="shared" si="22"/>
        <v>3</v>
      </c>
      <c r="K75" s="12">
        <f t="shared" si="23"/>
        <v>0</v>
      </c>
      <c r="L75" s="12">
        <f t="shared" si="24"/>
        <v>0</v>
      </c>
      <c r="M75" s="13">
        <f t="shared" si="21"/>
        <v>3</v>
      </c>
      <c r="N75" s="14" t="s">
        <v>33</v>
      </c>
    </row>
    <row r="76" spans="1:14" x14ac:dyDescent="0.2">
      <c r="A76" s="9">
        <v>43790.724515127302</v>
      </c>
      <c r="B76" s="10" t="s">
        <v>107</v>
      </c>
      <c r="C76" s="11" t="s">
        <v>26</v>
      </c>
      <c r="D76" s="10" t="s">
        <v>16</v>
      </c>
      <c r="E76" s="12">
        <f t="shared" si="17"/>
        <v>1</v>
      </c>
      <c r="F76" s="12">
        <f t="shared" si="18"/>
        <v>0</v>
      </c>
      <c r="G76" s="12">
        <f t="shared" si="19"/>
        <v>0</v>
      </c>
      <c r="H76" s="12">
        <f t="shared" si="20"/>
        <v>0</v>
      </c>
      <c r="I76" s="12">
        <f t="shared" si="25"/>
        <v>4</v>
      </c>
      <c r="J76" s="12">
        <f t="shared" si="22"/>
        <v>0</v>
      </c>
      <c r="K76" s="12">
        <f t="shared" si="23"/>
        <v>0</v>
      </c>
      <c r="L76" s="12">
        <f t="shared" si="24"/>
        <v>0</v>
      </c>
      <c r="M76" s="13">
        <f t="shared" si="21"/>
        <v>4</v>
      </c>
      <c r="N76" s="14" t="s">
        <v>21</v>
      </c>
    </row>
    <row r="77" spans="1:14" x14ac:dyDescent="0.2">
      <c r="A77" s="9">
        <v>43791.717684837997</v>
      </c>
      <c r="B77" s="10" t="s">
        <v>108</v>
      </c>
      <c r="C77" s="11" t="s">
        <v>24</v>
      </c>
      <c r="D77" s="10" t="s">
        <v>22</v>
      </c>
      <c r="E77" s="12">
        <f t="shared" si="17"/>
        <v>0</v>
      </c>
      <c r="F77" s="12">
        <f t="shared" si="18"/>
        <v>0</v>
      </c>
      <c r="G77" s="12">
        <f t="shared" si="19"/>
        <v>1</v>
      </c>
      <c r="H77" s="12">
        <f t="shared" si="20"/>
        <v>0</v>
      </c>
      <c r="I77" s="12">
        <f t="shared" si="25"/>
        <v>0</v>
      </c>
      <c r="J77" s="12">
        <f t="shared" si="22"/>
        <v>0</v>
      </c>
      <c r="K77" s="12">
        <f t="shared" si="23"/>
        <v>2</v>
      </c>
      <c r="L77" s="12">
        <f t="shared" si="24"/>
        <v>0</v>
      </c>
      <c r="M77" s="13">
        <f t="shared" si="21"/>
        <v>2</v>
      </c>
      <c r="N77" s="14" t="s">
        <v>15</v>
      </c>
    </row>
    <row r="78" spans="1:14" x14ac:dyDescent="0.2">
      <c r="A78" s="9">
        <v>43787.685768252297</v>
      </c>
      <c r="B78" s="10" t="s">
        <v>109</v>
      </c>
      <c r="C78" s="11" t="s">
        <v>18</v>
      </c>
      <c r="D78" s="10" t="s">
        <v>19</v>
      </c>
      <c r="E78" s="12">
        <f t="shared" si="17"/>
        <v>0</v>
      </c>
      <c r="F78" s="12">
        <f t="shared" si="18"/>
        <v>1</v>
      </c>
      <c r="G78" s="12">
        <f t="shared" si="19"/>
        <v>0</v>
      </c>
      <c r="H78" s="12">
        <f t="shared" si="20"/>
        <v>0</v>
      </c>
      <c r="I78" s="12">
        <f t="shared" si="25"/>
        <v>0</v>
      </c>
      <c r="J78" s="12">
        <f t="shared" si="22"/>
        <v>3</v>
      </c>
      <c r="K78" s="12">
        <f t="shared" si="23"/>
        <v>0</v>
      </c>
      <c r="L78" s="12">
        <f t="shared" si="24"/>
        <v>0</v>
      </c>
      <c r="M78" s="13">
        <f t="shared" si="21"/>
        <v>3</v>
      </c>
      <c r="N78" s="14" t="s">
        <v>33</v>
      </c>
    </row>
    <row r="79" spans="1:14" x14ac:dyDescent="0.2">
      <c r="A79" s="9">
        <v>43794.500198854199</v>
      </c>
      <c r="B79" s="10" t="s">
        <v>110</v>
      </c>
      <c r="C79" s="11" t="s">
        <v>13</v>
      </c>
      <c r="D79" s="10" t="s">
        <v>22</v>
      </c>
      <c r="E79" s="12">
        <f t="shared" si="17"/>
        <v>0</v>
      </c>
      <c r="F79" s="12">
        <f t="shared" si="18"/>
        <v>0</v>
      </c>
      <c r="G79" s="12">
        <f t="shared" si="19"/>
        <v>1</v>
      </c>
      <c r="H79" s="12">
        <f t="shared" si="20"/>
        <v>0</v>
      </c>
      <c r="I79" s="12">
        <f t="shared" si="25"/>
        <v>0</v>
      </c>
      <c r="J79" s="12">
        <f t="shared" si="22"/>
        <v>0</v>
      </c>
      <c r="K79" s="12">
        <f t="shared" si="23"/>
        <v>2</v>
      </c>
      <c r="L79" s="12">
        <f t="shared" si="24"/>
        <v>0</v>
      </c>
      <c r="M79" s="13">
        <f t="shared" si="21"/>
        <v>2</v>
      </c>
      <c r="N79" s="14" t="s">
        <v>15</v>
      </c>
    </row>
    <row r="80" spans="1:14" x14ac:dyDescent="0.2">
      <c r="A80" s="9">
        <v>43793.611553553201</v>
      </c>
      <c r="B80" s="10" t="s">
        <v>111</v>
      </c>
      <c r="C80" s="11" t="s">
        <v>13</v>
      </c>
      <c r="D80" s="10" t="s">
        <v>16</v>
      </c>
      <c r="E80" s="12">
        <f t="shared" si="17"/>
        <v>1</v>
      </c>
      <c r="F80" s="12">
        <f t="shared" si="18"/>
        <v>0</v>
      </c>
      <c r="G80" s="12">
        <f t="shared" si="19"/>
        <v>0</v>
      </c>
      <c r="H80" s="12">
        <f t="shared" si="20"/>
        <v>0</v>
      </c>
      <c r="I80" s="12">
        <f t="shared" si="25"/>
        <v>4</v>
      </c>
      <c r="J80" s="12">
        <f t="shared" si="22"/>
        <v>0</v>
      </c>
      <c r="K80" s="12">
        <f t="shared" si="23"/>
        <v>0</v>
      </c>
      <c r="L80" s="12">
        <f t="shared" si="24"/>
        <v>0</v>
      </c>
      <c r="M80" s="13">
        <f t="shared" si="21"/>
        <v>4</v>
      </c>
      <c r="N80" s="14" t="s">
        <v>21</v>
      </c>
    </row>
    <row r="81" spans="1:14" x14ac:dyDescent="0.2">
      <c r="A81" s="9">
        <v>43788.424819687498</v>
      </c>
      <c r="B81" s="10" t="s">
        <v>112</v>
      </c>
      <c r="C81" s="11" t="s">
        <v>39</v>
      </c>
      <c r="D81" s="10" t="s">
        <v>19</v>
      </c>
      <c r="E81" s="12">
        <f t="shared" si="17"/>
        <v>0</v>
      </c>
      <c r="F81" s="12">
        <f t="shared" si="18"/>
        <v>1</v>
      </c>
      <c r="G81" s="12">
        <f t="shared" si="19"/>
        <v>0</v>
      </c>
      <c r="H81" s="12">
        <f t="shared" si="20"/>
        <v>0</v>
      </c>
      <c r="I81" s="12">
        <f t="shared" si="25"/>
        <v>0</v>
      </c>
      <c r="J81" s="12">
        <f t="shared" si="22"/>
        <v>3</v>
      </c>
      <c r="K81" s="12">
        <f t="shared" si="23"/>
        <v>0</v>
      </c>
      <c r="L81" s="12">
        <f t="shared" si="24"/>
        <v>0</v>
      </c>
      <c r="M81" s="13">
        <f t="shared" si="21"/>
        <v>3</v>
      </c>
      <c r="N81" s="14" t="s">
        <v>33</v>
      </c>
    </row>
    <row r="82" spans="1:14" x14ac:dyDescent="0.2">
      <c r="A82" s="9">
        <v>43790.750090046298</v>
      </c>
      <c r="B82" s="10" t="s">
        <v>113</v>
      </c>
      <c r="C82" s="11" t="s">
        <v>49</v>
      </c>
      <c r="D82" s="10" t="s">
        <v>14</v>
      </c>
      <c r="E82" s="12">
        <f t="shared" si="17"/>
        <v>0</v>
      </c>
      <c r="F82" s="12">
        <f t="shared" si="18"/>
        <v>0</v>
      </c>
      <c r="G82" s="12">
        <f t="shared" si="19"/>
        <v>0</v>
      </c>
      <c r="H82" s="12">
        <f t="shared" si="20"/>
        <v>1</v>
      </c>
      <c r="I82" s="12">
        <f t="shared" si="25"/>
        <v>0</v>
      </c>
      <c r="J82" s="12">
        <f t="shared" si="22"/>
        <v>0</v>
      </c>
      <c r="K82" s="12">
        <f t="shared" si="23"/>
        <v>0</v>
      </c>
      <c r="L82" s="12">
        <f t="shared" si="24"/>
        <v>1</v>
      </c>
      <c r="M82" s="13">
        <f t="shared" si="21"/>
        <v>1</v>
      </c>
      <c r="N82" s="14" t="s">
        <v>15</v>
      </c>
    </row>
    <row r="83" spans="1:14" x14ac:dyDescent="0.2">
      <c r="A83" s="9">
        <v>43798.984959872701</v>
      </c>
      <c r="B83" s="10" t="s">
        <v>114</v>
      </c>
      <c r="C83" s="11" t="s">
        <v>24</v>
      </c>
      <c r="D83" s="10" t="s">
        <v>19</v>
      </c>
      <c r="E83" s="12">
        <f t="shared" si="17"/>
        <v>0</v>
      </c>
      <c r="F83" s="12">
        <f t="shared" si="18"/>
        <v>1</v>
      </c>
      <c r="G83" s="12">
        <f t="shared" si="19"/>
        <v>0</v>
      </c>
      <c r="H83" s="12">
        <f t="shared" si="20"/>
        <v>0</v>
      </c>
      <c r="I83" s="12">
        <f t="shared" si="25"/>
        <v>0</v>
      </c>
      <c r="J83" s="12">
        <f t="shared" si="22"/>
        <v>3</v>
      </c>
      <c r="K83" s="12">
        <f t="shared" si="23"/>
        <v>0</v>
      </c>
      <c r="L83" s="12">
        <f t="shared" si="24"/>
        <v>0</v>
      </c>
      <c r="M83" s="13">
        <f t="shared" si="21"/>
        <v>3</v>
      </c>
      <c r="N83" s="14" t="s">
        <v>33</v>
      </c>
    </row>
    <row r="84" spans="1:14" x14ac:dyDescent="0.2">
      <c r="A84" s="9">
        <v>43794.874082222203</v>
      </c>
      <c r="B84" s="10" t="s">
        <v>115</v>
      </c>
      <c r="C84" s="11" t="s">
        <v>13</v>
      </c>
      <c r="D84" s="10" t="s">
        <v>19</v>
      </c>
      <c r="E84" s="12">
        <f t="shared" si="17"/>
        <v>0</v>
      </c>
      <c r="F84" s="12">
        <f t="shared" si="18"/>
        <v>1</v>
      </c>
      <c r="G84" s="12">
        <f t="shared" si="19"/>
        <v>0</v>
      </c>
      <c r="H84" s="12">
        <f t="shared" si="20"/>
        <v>0</v>
      </c>
      <c r="I84" s="12">
        <f t="shared" si="25"/>
        <v>0</v>
      </c>
      <c r="J84" s="12">
        <f t="shared" si="22"/>
        <v>3</v>
      </c>
      <c r="K84" s="12">
        <f t="shared" si="23"/>
        <v>0</v>
      </c>
      <c r="L84" s="12">
        <f t="shared" si="24"/>
        <v>0</v>
      </c>
      <c r="M84" s="13">
        <f t="shared" si="21"/>
        <v>3</v>
      </c>
      <c r="N84" s="14" t="s">
        <v>33</v>
      </c>
    </row>
    <row r="85" spans="1:14" x14ac:dyDescent="0.2">
      <c r="A85" s="9">
        <v>43788.974441655097</v>
      </c>
      <c r="B85" s="10" t="s">
        <v>116</v>
      </c>
      <c r="C85" s="11" t="s">
        <v>26</v>
      </c>
      <c r="D85" s="10" t="s">
        <v>22</v>
      </c>
      <c r="E85" s="12">
        <f t="shared" si="17"/>
        <v>0</v>
      </c>
      <c r="F85" s="12">
        <f t="shared" si="18"/>
        <v>0</v>
      </c>
      <c r="G85" s="12">
        <f t="shared" si="19"/>
        <v>1</v>
      </c>
      <c r="H85" s="12">
        <f t="shared" si="20"/>
        <v>0</v>
      </c>
      <c r="I85" s="12">
        <f t="shared" si="25"/>
        <v>0</v>
      </c>
      <c r="J85" s="12">
        <f t="shared" si="22"/>
        <v>0</v>
      </c>
      <c r="K85" s="12">
        <f t="shared" si="23"/>
        <v>2</v>
      </c>
      <c r="L85" s="12">
        <f t="shared" si="24"/>
        <v>0</v>
      </c>
      <c r="M85" s="13">
        <f t="shared" si="21"/>
        <v>2</v>
      </c>
      <c r="N85" s="14" t="s">
        <v>15</v>
      </c>
    </row>
    <row r="86" spans="1:14" x14ac:dyDescent="0.2">
      <c r="A86" s="9">
        <v>43789.782283148103</v>
      </c>
      <c r="B86" s="10" t="s">
        <v>117</v>
      </c>
      <c r="C86" s="11" t="s">
        <v>47</v>
      </c>
      <c r="D86" s="10" t="s">
        <v>19</v>
      </c>
      <c r="E86" s="12">
        <f t="shared" si="17"/>
        <v>0</v>
      </c>
      <c r="F86" s="12">
        <f t="shared" si="18"/>
        <v>1</v>
      </c>
      <c r="G86" s="12">
        <f t="shared" si="19"/>
        <v>0</v>
      </c>
      <c r="H86" s="12">
        <f t="shared" si="20"/>
        <v>0</v>
      </c>
      <c r="I86" s="12">
        <f t="shared" si="25"/>
        <v>0</v>
      </c>
      <c r="J86" s="12">
        <f t="shared" si="22"/>
        <v>3</v>
      </c>
      <c r="K86" s="12">
        <f t="shared" si="23"/>
        <v>0</v>
      </c>
      <c r="L86" s="12">
        <f t="shared" si="24"/>
        <v>0</v>
      </c>
      <c r="M86" s="13">
        <f t="shared" si="21"/>
        <v>3</v>
      </c>
      <c r="N86" s="14" t="s">
        <v>33</v>
      </c>
    </row>
    <row r="87" spans="1:14" x14ac:dyDescent="0.2">
      <c r="A87" s="9">
        <v>43787.769988460699</v>
      </c>
      <c r="B87" s="10" t="s">
        <v>118</v>
      </c>
      <c r="C87" s="11" t="s">
        <v>49</v>
      </c>
      <c r="D87" s="10" t="s">
        <v>22</v>
      </c>
      <c r="E87" s="12">
        <f t="shared" si="17"/>
        <v>0</v>
      </c>
      <c r="F87" s="12">
        <f t="shared" si="18"/>
        <v>0</v>
      </c>
      <c r="G87" s="12">
        <f t="shared" si="19"/>
        <v>1</v>
      </c>
      <c r="H87" s="12">
        <f t="shared" si="20"/>
        <v>0</v>
      </c>
      <c r="I87" s="12">
        <f t="shared" si="25"/>
        <v>0</v>
      </c>
      <c r="J87" s="12">
        <f t="shared" si="22"/>
        <v>0</v>
      </c>
      <c r="K87" s="12">
        <f t="shared" si="23"/>
        <v>2</v>
      </c>
      <c r="L87" s="12">
        <f t="shared" si="24"/>
        <v>0</v>
      </c>
      <c r="M87" s="13">
        <f t="shared" si="21"/>
        <v>2</v>
      </c>
      <c r="N87" s="14" t="s">
        <v>15</v>
      </c>
    </row>
    <row r="88" spans="1:14" x14ac:dyDescent="0.2">
      <c r="A88" s="9">
        <v>43790.383792534703</v>
      </c>
      <c r="B88" s="10" t="s">
        <v>119</v>
      </c>
      <c r="C88" s="11" t="s">
        <v>18</v>
      </c>
      <c r="D88" s="10" t="s">
        <v>14</v>
      </c>
      <c r="E88" s="12">
        <f t="shared" si="17"/>
        <v>0</v>
      </c>
      <c r="F88" s="12">
        <f t="shared" si="18"/>
        <v>0</v>
      </c>
      <c r="G88" s="12">
        <f t="shared" si="19"/>
        <v>0</v>
      </c>
      <c r="H88" s="12">
        <f t="shared" si="20"/>
        <v>1</v>
      </c>
      <c r="I88" s="12">
        <f t="shared" si="25"/>
        <v>0</v>
      </c>
      <c r="J88" s="12">
        <f t="shared" si="22"/>
        <v>0</v>
      </c>
      <c r="K88" s="12">
        <f t="shared" si="23"/>
        <v>0</v>
      </c>
      <c r="L88" s="12">
        <f t="shared" si="24"/>
        <v>1</v>
      </c>
      <c r="M88" s="13">
        <f t="shared" si="21"/>
        <v>1</v>
      </c>
      <c r="N88" s="14" t="s">
        <v>15</v>
      </c>
    </row>
    <row r="89" spans="1:14" x14ac:dyDescent="0.2">
      <c r="A89" s="9">
        <v>43788.2783317824</v>
      </c>
      <c r="B89" s="10" t="s">
        <v>120</v>
      </c>
      <c r="C89" s="11" t="s">
        <v>49</v>
      </c>
      <c r="D89" s="10" t="s">
        <v>22</v>
      </c>
      <c r="E89" s="12">
        <f t="shared" si="17"/>
        <v>0</v>
      </c>
      <c r="F89" s="12">
        <f t="shared" si="18"/>
        <v>0</v>
      </c>
      <c r="G89" s="12">
        <f t="shared" si="19"/>
        <v>1</v>
      </c>
      <c r="H89" s="12">
        <f t="shared" si="20"/>
        <v>0</v>
      </c>
      <c r="I89" s="12">
        <f t="shared" si="25"/>
        <v>0</v>
      </c>
      <c r="J89" s="12">
        <f t="shared" si="22"/>
        <v>0</v>
      </c>
      <c r="K89" s="12">
        <f t="shared" si="23"/>
        <v>2</v>
      </c>
      <c r="L89" s="12">
        <f t="shared" si="24"/>
        <v>0</v>
      </c>
      <c r="M89" s="13">
        <f t="shared" si="21"/>
        <v>2</v>
      </c>
      <c r="N89" s="14" t="s">
        <v>15</v>
      </c>
    </row>
    <row r="90" spans="1:14" x14ac:dyDescent="0.2">
      <c r="A90" s="9">
        <v>43808.759875289397</v>
      </c>
      <c r="B90" s="10" t="s">
        <v>121</v>
      </c>
      <c r="C90" s="11" t="s">
        <v>29</v>
      </c>
      <c r="D90" s="10" t="s">
        <v>19</v>
      </c>
      <c r="E90" s="12">
        <f t="shared" si="17"/>
        <v>0</v>
      </c>
      <c r="F90" s="12">
        <f t="shared" si="18"/>
        <v>1</v>
      </c>
      <c r="G90" s="12">
        <f t="shared" si="19"/>
        <v>0</v>
      </c>
      <c r="H90" s="12">
        <f t="shared" si="20"/>
        <v>0</v>
      </c>
      <c r="I90" s="12">
        <f t="shared" si="25"/>
        <v>0</v>
      </c>
      <c r="J90" s="12">
        <f t="shared" si="22"/>
        <v>3</v>
      </c>
      <c r="K90" s="12">
        <f t="shared" si="23"/>
        <v>0</v>
      </c>
      <c r="L90" s="12">
        <f t="shared" si="24"/>
        <v>0</v>
      </c>
      <c r="M90" s="13">
        <f t="shared" si="21"/>
        <v>3</v>
      </c>
      <c r="N90" s="14" t="s">
        <v>33</v>
      </c>
    </row>
    <row r="91" spans="1:14" x14ac:dyDescent="0.2">
      <c r="A91" s="9">
        <v>43787.899292534697</v>
      </c>
      <c r="B91" s="10" t="s">
        <v>122</v>
      </c>
      <c r="C91" s="11" t="s">
        <v>81</v>
      </c>
      <c r="D91" s="10" t="s">
        <v>16</v>
      </c>
      <c r="E91" s="12">
        <f t="shared" si="17"/>
        <v>1</v>
      </c>
      <c r="F91" s="12">
        <f t="shared" si="18"/>
        <v>0</v>
      </c>
      <c r="G91" s="12">
        <f t="shared" si="19"/>
        <v>0</v>
      </c>
      <c r="H91" s="12">
        <f t="shared" si="20"/>
        <v>0</v>
      </c>
      <c r="I91" s="12">
        <f t="shared" si="25"/>
        <v>4</v>
      </c>
      <c r="J91" s="12">
        <f t="shared" si="22"/>
        <v>0</v>
      </c>
      <c r="K91" s="12">
        <f t="shared" si="23"/>
        <v>0</v>
      </c>
      <c r="L91" s="12">
        <f t="shared" si="24"/>
        <v>0</v>
      </c>
      <c r="M91" s="13">
        <f t="shared" si="21"/>
        <v>4</v>
      </c>
      <c r="N91" s="14" t="s">
        <v>21</v>
      </c>
    </row>
    <row r="92" spans="1:14" x14ac:dyDescent="0.2">
      <c r="A92" s="9">
        <v>43788.8710957523</v>
      </c>
      <c r="B92" s="10" t="s">
        <v>123</v>
      </c>
      <c r="C92" s="11" t="s">
        <v>26</v>
      </c>
      <c r="D92" s="10" t="s">
        <v>19</v>
      </c>
      <c r="E92" s="12">
        <f t="shared" si="17"/>
        <v>0</v>
      </c>
      <c r="F92" s="12">
        <f t="shared" si="18"/>
        <v>1</v>
      </c>
      <c r="G92" s="12">
        <f t="shared" si="19"/>
        <v>0</v>
      </c>
      <c r="H92" s="12">
        <f t="shared" si="20"/>
        <v>0</v>
      </c>
      <c r="I92" s="12">
        <f t="shared" si="25"/>
        <v>0</v>
      </c>
      <c r="J92" s="12">
        <f t="shared" si="22"/>
        <v>3</v>
      </c>
      <c r="K92" s="12">
        <f t="shared" si="23"/>
        <v>0</v>
      </c>
      <c r="L92" s="12">
        <f t="shared" si="24"/>
        <v>0</v>
      </c>
      <c r="M92" s="13">
        <f t="shared" si="21"/>
        <v>3</v>
      </c>
      <c r="N92" s="14" t="s">
        <v>33</v>
      </c>
    </row>
    <row r="93" spans="1:14" x14ac:dyDescent="0.2">
      <c r="A93" s="9">
        <v>43787.811426655098</v>
      </c>
      <c r="B93" s="10" t="s">
        <v>124</v>
      </c>
      <c r="C93" s="11" t="s">
        <v>81</v>
      </c>
      <c r="D93" s="10" t="s">
        <v>22</v>
      </c>
      <c r="E93" s="12">
        <f t="shared" si="17"/>
        <v>0</v>
      </c>
      <c r="F93" s="12">
        <f t="shared" si="18"/>
        <v>0</v>
      </c>
      <c r="G93" s="12">
        <f t="shared" si="19"/>
        <v>1</v>
      </c>
      <c r="H93" s="12">
        <f t="shared" si="20"/>
        <v>0</v>
      </c>
      <c r="I93" s="12">
        <f t="shared" si="25"/>
        <v>0</v>
      </c>
      <c r="J93" s="12">
        <f t="shared" si="22"/>
        <v>0</v>
      </c>
      <c r="K93" s="12">
        <f t="shared" si="23"/>
        <v>2</v>
      </c>
      <c r="L93" s="12">
        <f t="shared" si="24"/>
        <v>0</v>
      </c>
      <c r="M93" s="13">
        <f t="shared" si="21"/>
        <v>2</v>
      </c>
      <c r="N93" s="14" t="s">
        <v>15</v>
      </c>
    </row>
    <row r="94" spans="1:14" x14ac:dyDescent="0.2">
      <c r="A94" s="9">
        <v>43791.495944976901</v>
      </c>
      <c r="B94" s="10" t="s">
        <v>125</v>
      </c>
      <c r="C94" s="11" t="s">
        <v>18</v>
      </c>
      <c r="D94" s="10" t="s">
        <v>14</v>
      </c>
      <c r="E94" s="12">
        <f t="shared" si="17"/>
        <v>0</v>
      </c>
      <c r="F94" s="12">
        <f t="shared" si="18"/>
        <v>0</v>
      </c>
      <c r="G94" s="12">
        <f t="shared" si="19"/>
        <v>0</v>
      </c>
      <c r="H94" s="12">
        <f t="shared" si="20"/>
        <v>1</v>
      </c>
      <c r="I94" s="12">
        <f t="shared" si="25"/>
        <v>0</v>
      </c>
      <c r="J94" s="12">
        <f t="shared" si="22"/>
        <v>0</v>
      </c>
      <c r="K94" s="12">
        <f t="shared" si="23"/>
        <v>0</v>
      </c>
      <c r="L94" s="12">
        <f t="shared" si="24"/>
        <v>1</v>
      </c>
      <c r="M94" s="13">
        <f t="shared" si="21"/>
        <v>1</v>
      </c>
      <c r="N94" s="14" t="s">
        <v>15</v>
      </c>
    </row>
    <row r="95" spans="1:14" x14ac:dyDescent="0.2">
      <c r="A95" s="9">
        <v>43803.773229062499</v>
      </c>
      <c r="B95" s="10" t="s">
        <v>126</v>
      </c>
      <c r="C95" s="11" t="s">
        <v>39</v>
      </c>
      <c r="D95" s="10" t="s">
        <v>19</v>
      </c>
      <c r="E95" s="12">
        <f t="shared" si="17"/>
        <v>0</v>
      </c>
      <c r="F95" s="12">
        <f t="shared" si="18"/>
        <v>1</v>
      </c>
      <c r="G95" s="12">
        <f t="shared" si="19"/>
        <v>0</v>
      </c>
      <c r="H95" s="12">
        <f t="shared" si="20"/>
        <v>0</v>
      </c>
      <c r="I95" s="12">
        <f t="shared" si="25"/>
        <v>0</v>
      </c>
      <c r="J95" s="12">
        <f t="shared" si="22"/>
        <v>3</v>
      </c>
      <c r="K95" s="12">
        <f t="shared" si="23"/>
        <v>0</v>
      </c>
      <c r="L95" s="12">
        <f t="shared" si="24"/>
        <v>0</v>
      </c>
      <c r="M95" s="13">
        <f t="shared" si="21"/>
        <v>3</v>
      </c>
      <c r="N95" s="14" t="s">
        <v>33</v>
      </c>
    </row>
    <row r="96" spans="1:14" x14ac:dyDescent="0.2">
      <c r="A96" s="9">
        <v>43788.952373819397</v>
      </c>
      <c r="B96" s="10" t="s">
        <v>127</v>
      </c>
      <c r="C96" s="11" t="s">
        <v>26</v>
      </c>
      <c r="D96" s="10" t="s">
        <v>16</v>
      </c>
      <c r="E96" s="12">
        <f t="shared" si="17"/>
        <v>1</v>
      </c>
      <c r="F96" s="12">
        <f t="shared" si="18"/>
        <v>0</v>
      </c>
      <c r="G96" s="12">
        <f t="shared" si="19"/>
        <v>0</v>
      </c>
      <c r="H96" s="12">
        <f t="shared" si="20"/>
        <v>0</v>
      </c>
      <c r="I96" s="12">
        <f t="shared" si="25"/>
        <v>4</v>
      </c>
      <c r="J96" s="12">
        <f t="shared" si="22"/>
        <v>0</v>
      </c>
      <c r="K96" s="12">
        <f t="shared" si="23"/>
        <v>0</v>
      </c>
      <c r="L96" s="12">
        <f t="shared" si="24"/>
        <v>0</v>
      </c>
      <c r="M96" s="13">
        <f t="shared" si="21"/>
        <v>4</v>
      </c>
      <c r="N96" s="14" t="s">
        <v>21</v>
      </c>
    </row>
    <row r="97" spans="1:14" x14ac:dyDescent="0.2">
      <c r="A97" s="9">
        <v>43787.918343356498</v>
      </c>
      <c r="B97" s="10" t="s">
        <v>128</v>
      </c>
      <c r="C97" s="11" t="s">
        <v>81</v>
      </c>
      <c r="D97" s="10" t="s">
        <v>14</v>
      </c>
      <c r="E97" s="12">
        <f t="shared" si="17"/>
        <v>0</v>
      </c>
      <c r="F97" s="12">
        <f t="shared" si="18"/>
        <v>0</v>
      </c>
      <c r="G97" s="12">
        <f t="shared" si="19"/>
        <v>0</v>
      </c>
      <c r="H97" s="12">
        <f t="shared" si="20"/>
        <v>1</v>
      </c>
      <c r="I97" s="12">
        <f t="shared" si="25"/>
        <v>0</v>
      </c>
      <c r="J97" s="12">
        <f t="shared" si="22"/>
        <v>0</v>
      </c>
      <c r="K97" s="12">
        <f t="shared" si="23"/>
        <v>0</v>
      </c>
      <c r="L97" s="12">
        <f t="shared" si="24"/>
        <v>1</v>
      </c>
      <c r="M97" s="13">
        <f t="shared" si="21"/>
        <v>1</v>
      </c>
      <c r="N97" s="14" t="s">
        <v>15</v>
      </c>
    </row>
    <row r="98" spans="1:14" x14ac:dyDescent="0.2">
      <c r="A98" s="9">
        <v>43840.769814074098</v>
      </c>
      <c r="B98" s="10" t="s">
        <v>129</v>
      </c>
      <c r="C98" s="11" t="s">
        <v>24</v>
      </c>
      <c r="D98" s="10" t="s">
        <v>14</v>
      </c>
      <c r="E98" s="12">
        <f t="shared" ref="E98:E126" si="26">COUNTIF(D98:D98,"A")</f>
        <v>0</v>
      </c>
      <c r="F98" s="12">
        <f t="shared" ref="F98:F126" si="27">COUNTIF(D98:D98,"B")</f>
        <v>0</v>
      </c>
      <c r="G98" s="12">
        <f t="shared" ref="G98:G126" si="28">COUNTIF(D98:D98,"C")</f>
        <v>0</v>
      </c>
      <c r="H98" s="12">
        <f t="shared" ref="H98:H126" si="29">COUNTIF(D98:D98,"D")</f>
        <v>1</v>
      </c>
      <c r="I98" s="12">
        <f t="shared" si="25"/>
        <v>0</v>
      </c>
      <c r="J98" s="12">
        <f t="shared" si="22"/>
        <v>0</v>
      </c>
      <c r="K98" s="12">
        <f t="shared" si="23"/>
        <v>0</v>
      </c>
      <c r="L98" s="12">
        <f t="shared" si="24"/>
        <v>1</v>
      </c>
      <c r="M98" s="13">
        <f t="shared" si="21"/>
        <v>1</v>
      </c>
      <c r="N98" s="14" t="s">
        <v>15</v>
      </c>
    </row>
    <row r="99" spans="1:14" x14ac:dyDescent="0.2">
      <c r="A99" s="9">
        <v>43803.468946469897</v>
      </c>
      <c r="B99" s="10" t="s">
        <v>130</v>
      </c>
      <c r="C99" s="11" t="s">
        <v>78</v>
      </c>
      <c r="D99" s="10" t="s">
        <v>22</v>
      </c>
      <c r="E99" s="12">
        <f t="shared" si="26"/>
        <v>0</v>
      </c>
      <c r="F99" s="12">
        <f t="shared" si="27"/>
        <v>0</v>
      </c>
      <c r="G99" s="12">
        <f t="shared" si="28"/>
        <v>1</v>
      </c>
      <c r="H99" s="12">
        <f t="shared" si="29"/>
        <v>0</v>
      </c>
      <c r="I99" s="12">
        <f t="shared" si="25"/>
        <v>0</v>
      </c>
      <c r="J99" s="12">
        <f t="shared" si="22"/>
        <v>0</v>
      </c>
      <c r="K99" s="12">
        <f t="shared" si="23"/>
        <v>2</v>
      </c>
      <c r="L99" s="12">
        <f t="shared" si="24"/>
        <v>0</v>
      </c>
      <c r="M99" s="13">
        <f t="shared" si="21"/>
        <v>2</v>
      </c>
      <c r="N99" s="14" t="s">
        <v>15</v>
      </c>
    </row>
    <row r="100" spans="1:14" x14ac:dyDescent="0.2">
      <c r="A100" s="9">
        <v>43792.603022499999</v>
      </c>
      <c r="B100" s="10" t="s">
        <v>131</v>
      </c>
      <c r="C100" s="11" t="s">
        <v>24</v>
      </c>
      <c r="D100" s="10" t="s">
        <v>19</v>
      </c>
      <c r="E100" s="12">
        <f t="shared" si="26"/>
        <v>0</v>
      </c>
      <c r="F100" s="12">
        <f t="shared" si="27"/>
        <v>1</v>
      </c>
      <c r="G100" s="12">
        <f t="shared" si="28"/>
        <v>0</v>
      </c>
      <c r="H100" s="12">
        <f t="shared" si="29"/>
        <v>0</v>
      </c>
      <c r="I100" s="12">
        <f t="shared" si="25"/>
        <v>0</v>
      </c>
      <c r="J100" s="12">
        <f t="shared" si="22"/>
        <v>3</v>
      </c>
      <c r="K100" s="12">
        <f t="shared" si="23"/>
        <v>0</v>
      </c>
      <c r="L100" s="12">
        <f t="shared" si="24"/>
        <v>0</v>
      </c>
      <c r="M100" s="13">
        <f t="shared" si="21"/>
        <v>3</v>
      </c>
      <c r="N100" s="14" t="s">
        <v>33</v>
      </c>
    </row>
    <row r="101" spans="1:14" x14ac:dyDescent="0.2">
      <c r="A101" s="9">
        <v>43791.6897285417</v>
      </c>
      <c r="B101" s="10" t="s">
        <v>132</v>
      </c>
      <c r="C101" s="11" t="s">
        <v>24</v>
      </c>
      <c r="D101" s="10" t="s">
        <v>22</v>
      </c>
      <c r="E101" s="12">
        <f t="shared" si="26"/>
        <v>0</v>
      </c>
      <c r="F101" s="12">
        <f t="shared" si="27"/>
        <v>0</v>
      </c>
      <c r="G101" s="12">
        <f t="shared" si="28"/>
        <v>1</v>
      </c>
      <c r="H101" s="12">
        <f t="shared" si="29"/>
        <v>0</v>
      </c>
      <c r="I101" s="12">
        <f t="shared" si="25"/>
        <v>0</v>
      </c>
      <c r="J101" s="12">
        <f t="shared" si="22"/>
        <v>0</v>
      </c>
      <c r="K101" s="12">
        <f t="shared" si="23"/>
        <v>2</v>
      </c>
      <c r="L101" s="12">
        <f t="shared" si="24"/>
        <v>0</v>
      </c>
      <c r="M101" s="13">
        <f t="shared" si="21"/>
        <v>2</v>
      </c>
      <c r="N101" s="14" t="s">
        <v>15</v>
      </c>
    </row>
    <row r="102" spans="1:14" x14ac:dyDescent="0.2">
      <c r="A102" s="9">
        <v>43791.417676377299</v>
      </c>
      <c r="B102" s="10" t="s">
        <v>133</v>
      </c>
      <c r="C102" s="11" t="s">
        <v>24</v>
      </c>
      <c r="D102" s="10" t="s">
        <v>16</v>
      </c>
      <c r="E102" s="12">
        <f t="shared" si="26"/>
        <v>1</v>
      </c>
      <c r="F102" s="12">
        <f t="shared" si="27"/>
        <v>0</v>
      </c>
      <c r="G102" s="12">
        <f t="shared" si="28"/>
        <v>0</v>
      </c>
      <c r="H102" s="12">
        <f t="shared" si="29"/>
        <v>0</v>
      </c>
      <c r="I102" s="12">
        <f t="shared" si="25"/>
        <v>4</v>
      </c>
      <c r="J102" s="12">
        <f t="shared" si="22"/>
        <v>0</v>
      </c>
      <c r="K102" s="12">
        <f t="shared" si="23"/>
        <v>0</v>
      </c>
      <c r="L102" s="12">
        <f t="shared" si="24"/>
        <v>0</v>
      </c>
      <c r="M102" s="13">
        <f t="shared" si="21"/>
        <v>4</v>
      </c>
      <c r="N102" s="14" t="s">
        <v>21</v>
      </c>
    </row>
    <row r="103" spans="1:14" x14ac:dyDescent="0.2">
      <c r="A103" s="9">
        <v>43791.721733067097</v>
      </c>
      <c r="B103" s="10" t="s">
        <v>134</v>
      </c>
      <c r="C103" s="11" t="s">
        <v>24</v>
      </c>
      <c r="D103" s="10" t="s">
        <v>14</v>
      </c>
      <c r="E103" s="12">
        <f t="shared" si="26"/>
        <v>0</v>
      </c>
      <c r="F103" s="12">
        <f t="shared" si="27"/>
        <v>0</v>
      </c>
      <c r="G103" s="12">
        <f t="shared" si="28"/>
        <v>0</v>
      </c>
      <c r="H103" s="12">
        <f t="shared" si="29"/>
        <v>1</v>
      </c>
      <c r="I103" s="12">
        <f t="shared" si="25"/>
        <v>0</v>
      </c>
      <c r="J103" s="12">
        <f t="shared" si="22"/>
        <v>0</v>
      </c>
      <c r="K103" s="12">
        <f t="shared" si="23"/>
        <v>0</v>
      </c>
      <c r="L103" s="12">
        <f t="shared" si="24"/>
        <v>1</v>
      </c>
      <c r="M103" s="13">
        <f t="shared" si="21"/>
        <v>1</v>
      </c>
      <c r="N103" s="14" t="s">
        <v>15</v>
      </c>
    </row>
    <row r="104" spans="1:14" x14ac:dyDescent="0.2">
      <c r="A104" s="9">
        <v>43787.865247083297</v>
      </c>
      <c r="B104" s="10" t="s">
        <v>135</v>
      </c>
      <c r="C104" s="11" t="s">
        <v>26</v>
      </c>
      <c r="D104" s="10" t="s">
        <v>19</v>
      </c>
      <c r="E104" s="12">
        <f t="shared" si="26"/>
        <v>0</v>
      </c>
      <c r="F104" s="12">
        <f t="shared" si="27"/>
        <v>1</v>
      </c>
      <c r="G104" s="12">
        <f t="shared" si="28"/>
        <v>0</v>
      </c>
      <c r="H104" s="12">
        <f t="shared" si="29"/>
        <v>0</v>
      </c>
      <c r="I104" s="12">
        <f t="shared" si="25"/>
        <v>0</v>
      </c>
      <c r="J104" s="12">
        <f t="shared" si="22"/>
        <v>3</v>
      </c>
      <c r="K104" s="12">
        <f t="shared" si="23"/>
        <v>0</v>
      </c>
      <c r="L104" s="12">
        <f t="shared" si="24"/>
        <v>0</v>
      </c>
      <c r="M104" s="13">
        <f t="shared" si="21"/>
        <v>3</v>
      </c>
      <c r="N104" s="14" t="s">
        <v>33</v>
      </c>
    </row>
    <row r="105" spans="1:14" x14ac:dyDescent="0.2">
      <c r="A105" s="9">
        <v>43789.706844849497</v>
      </c>
      <c r="B105" s="10" t="s">
        <v>136</v>
      </c>
      <c r="C105" s="11" t="s">
        <v>26</v>
      </c>
      <c r="D105" s="10" t="s">
        <v>19</v>
      </c>
      <c r="E105" s="12">
        <f t="shared" si="26"/>
        <v>0</v>
      </c>
      <c r="F105" s="12">
        <f t="shared" si="27"/>
        <v>1</v>
      </c>
      <c r="G105" s="12">
        <f t="shared" si="28"/>
        <v>0</v>
      </c>
      <c r="H105" s="12">
        <f t="shared" si="29"/>
        <v>0</v>
      </c>
      <c r="I105" s="12">
        <f t="shared" si="25"/>
        <v>0</v>
      </c>
      <c r="J105" s="12">
        <f t="shared" si="22"/>
        <v>3</v>
      </c>
      <c r="K105" s="12">
        <f t="shared" si="23"/>
        <v>0</v>
      </c>
      <c r="L105" s="12">
        <f t="shared" si="24"/>
        <v>0</v>
      </c>
      <c r="M105" s="13">
        <f t="shared" si="21"/>
        <v>3</v>
      </c>
      <c r="N105" s="14" t="s">
        <v>33</v>
      </c>
    </row>
    <row r="106" spans="1:14" x14ac:dyDescent="0.2">
      <c r="A106" s="9">
        <v>43789.715415173603</v>
      </c>
      <c r="B106" s="10" t="s">
        <v>137</v>
      </c>
      <c r="C106" s="11" t="s">
        <v>39</v>
      </c>
      <c r="D106" s="10" t="s">
        <v>19</v>
      </c>
      <c r="E106" s="12">
        <f t="shared" si="26"/>
        <v>0</v>
      </c>
      <c r="F106" s="12">
        <f t="shared" si="27"/>
        <v>1</v>
      </c>
      <c r="G106" s="12">
        <f t="shared" si="28"/>
        <v>0</v>
      </c>
      <c r="H106" s="12">
        <f t="shared" si="29"/>
        <v>0</v>
      </c>
      <c r="I106" s="12">
        <f t="shared" si="25"/>
        <v>0</v>
      </c>
      <c r="J106" s="12">
        <f t="shared" si="22"/>
        <v>3</v>
      </c>
      <c r="K106" s="12">
        <f t="shared" si="23"/>
        <v>0</v>
      </c>
      <c r="L106" s="12">
        <f t="shared" si="24"/>
        <v>0</v>
      </c>
      <c r="M106" s="13">
        <f t="shared" si="21"/>
        <v>3</v>
      </c>
      <c r="N106" s="14" t="s">
        <v>33</v>
      </c>
    </row>
    <row r="107" spans="1:14" x14ac:dyDescent="0.2">
      <c r="A107" s="9">
        <v>43787.772607152801</v>
      </c>
      <c r="B107" s="10" t="s">
        <v>138</v>
      </c>
      <c r="C107" s="11" t="s">
        <v>81</v>
      </c>
      <c r="D107" s="10" t="s">
        <v>19</v>
      </c>
      <c r="E107" s="12">
        <f t="shared" si="26"/>
        <v>0</v>
      </c>
      <c r="F107" s="12">
        <f t="shared" si="27"/>
        <v>1</v>
      </c>
      <c r="G107" s="12">
        <f t="shared" si="28"/>
        <v>0</v>
      </c>
      <c r="H107" s="12">
        <f t="shared" si="29"/>
        <v>0</v>
      </c>
      <c r="I107" s="12">
        <f t="shared" si="25"/>
        <v>0</v>
      </c>
      <c r="J107" s="12">
        <f t="shared" si="22"/>
        <v>3</v>
      </c>
      <c r="K107" s="12">
        <f t="shared" si="23"/>
        <v>0</v>
      </c>
      <c r="L107" s="12">
        <f t="shared" si="24"/>
        <v>0</v>
      </c>
      <c r="M107" s="13">
        <f t="shared" si="21"/>
        <v>3</v>
      </c>
      <c r="N107" s="14" t="s">
        <v>33</v>
      </c>
    </row>
    <row r="108" spans="1:14" x14ac:dyDescent="0.2">
      <c r="A108" s="9">
        <v>43811.715304710597</v>
      </c>
      <c r="B108" s="10" t="s">
        <v>139</v>
      </c>
      <c r="C108" s="11" t="s">
        <v>39</v>
      </c>
      <c r="D108" s="10" t="s">
        <v>19</v>
      </c>
      <c r="E108" s="12">
        <f t="shared" si="26"/>
        <v>0</v>
      </c>
      <c r="F108" s="12">
        <f t="shared" si="27"/>
        <v>1</v>
      </c>
      <c r="G108" s="12">
        <f t="shared" si="28"/>
        <v>0</v>
      </c>
      <c r="H108" s="12">
        <f t="shared" si="29"/>
        <v>0</v>
      </c>
      <c r="I108" s="12">
        <f t="shared" si="25"/>
        <v>0</v>
      </c>
      <c r="J108" s="12">
        <f t="shared" si="22"/>
        <v>3</v>
      </c>
      <c r="K108" s="12">
        <f t="shared" si="23"/>
        <v>0</v>
      </c>
      <c r="L108" s="12">
        <f t="shared" si="24"/>
        <v>0</v>
      </c>
      <c r="M108" s="13">
        <f t="shared" si="21"/>
        <v>3</v>
      </c>
      <c r="N108" s="14" t="s">
        <v>33</v>
      </c>
    </row>
    <row r="109" spans="1:14" x14ac:dyDescent="0.2">
      <c r="A109" s="9">
        <v>43811.715518819503</v>
      </c>
      <c r="B109" s="10" t="s">
        <v>139</v>
      </c>
      <c r="C109" s="11" t="s">
        <v>39</v>
      </c>
      <c r="D109" s="10" t="s">
        <v>19</v>
      </c>
      <c r="E109" s="12">
        <f t="shared" si="26"/>
        <v>0</v>
      </c>
      <c r="F109" s="12">
        <f t="shared" si="27"/>
        <v>1</v>
      </c>
      <c r="G109" s="12">
        <f t="shared" si="28"/>
        <v>0</v>
      </c>
      <c r="H109" s="12">
        <f t="shared" si="29"/>
        <v>0</v>
      </c>
      <c r="I109" s="12">
        <f t="shared" si="25"/>
        <v>0</v>
      </c>
      <c r="J109" s="12">
        <f t="shared" si="22"/>
        <v>3</v>
      </c>
      <c r="K109" s="12">
        <f t="shared" si="23"/>
        <v>0</v>
      </c>
      <c r="L109" s="12">
        <f t="shared" si="24"/>
        <v>0</v>
      </c>
      <c r="M109" s="13">
        <f t="shared" si="21"/>
        <v>3</v>
      </c>
      <c r="N109" s="14" t="s">
        <v>33</v>
      </c>
    </row>
    <row r="110" spans="1:14" x14ac:dyDescent="0.2">
      <c r="A110" s="9">
        <v>43787.769903877299</v>
      </c>
      <c r="B110" s="10" t="s">
        <v>140</v>
      </c>
      <c r="C110" s="11" t="s">
        <v>26</v>
      </c>
      <c r="D110" s="10" t="s">
        <v>22</v>
      </c>
      <c r="E110" s="12">
        <f t="shared" si="26"/>
        <v>0</v>
      </c>
      <c r="F110" s="12">
        <f t="shared" si="27"/>
        <v>0</v>
      </c>
      <c r="G110" s="12">
        <f t="shared" si="28"/>
        <v>1</v>
      </c>
      <c r="H110" s="12">
        <f t="shared" si="29"/>
        <v>0</v>
      </c>
      <c r="I110" s="12">
        <f t="shared" si="25"/>
        <v>0</v>
      </c>
      <c r="J110" s="12">
        <f t="shared" si="22"/>
        <v>0</v>
      </c>
      <c r="K110" s="12">
        <f t="shared" si="23"/>
        <v>2</v>
      </c>
      <c r="L110" s="12">
        <f t="shared" si="24"/>
        <v>0</v>
      </c>
      <c r="M110" s="13">
        <f t="shared" si="21"/>
        <v>2</v>
      </c>
      <c r="N110" s="14" t="s">
        <v>15</v>
      </c>
    </row>
    <row r="111" spans="1:14" x14ac:dyDescent="0.2">
      <c r="A111" s="9">
        <v>43801.596916713002</v>
      </c>
      <c r="B111" s="10" t="s">
        <v>141</v>
      </c>
      <c r="C111" s="11" t="s">
        <v>26</v>
      </c>
      <c r="D111" s="10" t="s">
        <v>22</v>
      </c>
      <c r="E111" s="12">
        <f t="shared" si="26"/>
        <v>0</v>
      </c>
      <c r="F111" s="12">
        <f t="shared" si="27"/>
        <v>0</v>
      </c>
      <c r="G111" s="12">
        <f t="shared" si="28"/>
        <v>1</v>
      </c>
      <c r="H111" s="12">
        <f t="shared" si="29"/>
        <v>0</v>
      </c>
      <c r="I111" s="12">
        <f t="shared" si="25"/>
        <v>0</v>
      </c>
      <c r="J111" s="12">
        <f t="shared" si="22"/>
        <v>0</v>
      </c>
      <c r="K111" s="12">
        <f t="shared" si="23"/>
        <v>2</v>
      </c>
      <c r="L111" s="12">
        <f t="shared" si="24"/>
        <v>0</v>
      </c>
      <c r="M111" s="13">
        <f t="shared" si="21"/>
        <v>2</v>
      </c>
      <c r="N111" s="14" t="s">
        <v>15</v>
      </c>
    </row>
    <row r="112" spans="1:14" x14ac:dyDescent="0.2">
      <c r="A112" s="9">
        <v>43784.670324780098</v>
      </c>
      <c r="B112" s="10" t="s">
        <v>142</v>
      </c>
      <c r="C112" s="11" t="s">
        <v>18</v>
      </c>
      <c r="D112" s="10" t="s">
        <v>19</v>
      </c>
      <c r="E112" s="12">
        <f t="shared" si="26"/>
        <v>0</v>
      </c>
      <c r="F112" s="12">
        <f t="shared" si="27"/>
        <v>1</v>
      </c>
      <c r="G112" s="12">
        <f t="shared" si="28"/>
        <v>0</v>
      </c>
      <c r="H112" s="12">
        <f t="shared" si="29"/>
        <v>0</v>
      </c>
      <c r="I112" s="12">
        <f t="shared" si="25"/>
        <v>0</v>
      </c>
      <c r="J112" s="12">
        <f t="shared" si="22"/>
        <v>3</v>
      </c>
      <c r="K112" s="12">
        <f t="shared" si="23"/>
        <v>0</v>
      </c>
      <c r="L112" s="12">
        <f t="shared" si="24"/>
        <v>0</v>
      </c>
      <c r="M112" s="13">
        <f t="shared" si="21"/>
        <v>3</v>
      </c>
      <c r="N112" s="14" t="s">
        <v>33</v>
      </c>
    </row>
    <row r="113" spans="1:14" x14ac:dyDescent="0.2">
      <c r="A113" s="9">
        <v>43793.896809953701</v>
      </c>
      <c r="B113" s="10" t="s">
        <v>143</v>
      </c>
      <c r="C113" s="11" t="s">
        <v>13</v>
      </c>
      <c r="D113" s="10" t="s">
        <v>16</v>
      </c>
      <c r="E113" s="12">
        <f t="shared" si="26"/>
        <v>1</v>
      </c>
      <c r="F113" s="12">
        <f t="shared" si="27"/>
        <v>0</v>
      </c>
      <c r="G113" s="12">
        <f t="shared" si="28"/>
        <v>0</v>
      </c>
      <c r="H113" s="12">
        <f t="shared" si="29"/>
        <v>0</v>
      </c>
      <c r="I113" s="12">
        <f t="shared" si="25"/>
        <v>4</v>
      </c>
      <c r="J113" s="12">
        <f t="shared" si="22"/>
        <v>0</v>
      </c>
      <c r="K113" s="12">
        <f t="shared" si="23"/>
        <v>0</v>
      </c>
      <c r="L113" s="12">
        <f t="shared" si="24"/>
        <v>0</v>
      </c>
      <c r="M113" s="13">
        <f t="shared" si="21"/>
        <v>4</v>
      </c>
      <c r="N113" s="14" t="s">
        <v>21</v>
      </c>
    </row>
    <row r="114" spans="1:14" x14ac:dyDescent="0.2">
      <c r="A114" s="9">
        <v>43790.794768969899</v>
      </c>
      <c r="B114" s="10" t="s">
        <v>144</v>
      </c>
      <c r="C114" s="11" t="s">
        <v>13</v>
      </c>
      <c r="D114" s="10" t="s">
        <v>19</v>
      </c>
      <c r="E114" s="12">
        <f t="shared" si="26"/>
        <v>0</v>
      </c>
      <c r="F114" s="12">
        <f t="shared" si="27"/>
        <v>1</v>
      </c>
      <c r="G114" s="12">
        <f t="shared" si="28"/>
        <v>0</v>
      </c>
      <c r="H114" s="12">
        <f t="shared" si="29"/>
        <v>0</v>
      </c>
      <c r="I114" s="12">
        <f t="shared" si="25"/>
        <v>0</v>
      </c>
      <c r="J114" s="12">
        <f t="shared" si="22"/>
        <v>3</v>
      </c>
      <c r="K114" s="12">
        <f t="shared" si="23"/>
        <v>0</v>
      </c>
      <c r="L114" s="12">
        <f t="shared" si="24"/>
        <v>0</v>
      </c>
      <c r="M114" s="13">
        <f t="shared" si="21"/>
        <v>3</v>
      </c>
      <c r="N114" s="14" t="s">
        <v>33</v>
      </c>
    </row>
    <row r="115" spans="1:14" x14ac:dyDescent="0.2">
      <c r="A115" s="9">
        <v>43789.931663865696</v>
      </c>
      <c r="B115" s="10" t="s">
        <v>145</v>
      </c>
      <c r="C115" s="11" t="s">
        <v>18</v>
      </c>
      <c r="D115" s="10" t="s">
        <v>19</v>
      </c>
      <c r="E115" s="12">
        <f t="shared" si="26"/>
        <v>0</v>
      </c>
      <c r="F115" s="12">
        <f t="shared" si="27"/>
        <v>1</v>
      </c>
      <c r="G115" s="12">
        <f t="shared" si="28"/>
        <v>0</v>
      </c>
      <c r="H115" s="12">
        <f t="shared" si="29"/>
        <v>0</v>
      </c>
      <c r="I115" s="12">
        <f t="shared" si="25"/>
        <v>0</v>
      </c>
      <c r="J115" s="12">
        <f t="shared" si="22"/>
        <v>3</v>
      </c>
      <c r="K115" s="12">
        <f t="shared" si="23"/>
        <v>0</v>
      </c>
      <c r="L115" s="12">
        <f t="shared" si="24"/>
        <v>0</v>
      </c>
      <c r="M115" s="13">
        <f t="shared" si="21"/>
        <v>3</v>
      </c>
      <c r="N115" s="14" t="s">
        <v>33</v>
      </c>
    </row>
    <row r="116" spans="1:14" x14ac:dyDescent="0.2">
      <c r="A116" s="9">
        <v>43804.887654247701</v>
      </c>
      <c r="B116" s="10" t="s">
        <v>146</v>
      </c>
      <c r="C116" s="11" t="s">
        <v>39</v>
      </c>
      <c r="D116" s="10" t="s">
        <v>19</v>
      </c>
      <c r="E116" s="12">
        <f t="shared" si="26"/>
        <v>0</v>
      </c>
      <c r="F116" s="12">
        <f t="shared" si="27"/>
        <v>1</v>
      </c>
      <c r="G116" s="12">
        <f t="shared" si="28"/>
        <v>0</v>
      </c>
      <c r="H116" s="12">
        <f t="shared" si="29"/>
        <v>0</v>
      </c>
      <c r="I116" s="12">
        <f t="shared" si="25"/>
        <v>0</v>
      </c>
      <c r="J116" s="12">
        <f t="shared" si="22"/>
        <v>3</v>
      </c>
      <c r="K116" s="12">
        <f t="shared" si="23"/>
        <v>0</v>
      </c>
      <c r="L116" s="12">
        <f t="shared" si="24"/>
        <v>0</v>
      </c>
      <c r="M116" s="13">
        <f t="shared" si="21"/>
        <v>3</v>
      </c>
      <c r="N116" s="14" t="s">
        <v>33</v>
      </c>
    </row>
    <row r="117" spans="1:14" x14ac:dyDescent="0.2">
      <c r="A117" s="9">
        <v>43788.614415972203</v>
      </c>
      <c r="B117" s="10" t="s">
        <v>147</v>
      </c>
      <c r="C117" s="11" t="s">
        <v>49</v>
      </c>
      <c r="D117" s="10" t="s">
        <v>19</v>
      </c>
      <c r="E117" s="12">
        <f t="shared" si="26"/>
        <v>0</v>
      </c>
      <c r="F117" s="12">
        <f t="shared" si="27"/>
        <v>1</v>
      </c>
      <c r="G117" s="12">
        <f t="shared" si="28"/>
        <v>0</v>
      </c>
      <c r="H117" s="12">
        <f t="shared" si="29"/>
        <v>0</v>
      </c>
      <c r="I117" s="12">
        <f t="shared" si="25"/>
        <v>0</v>
      </c>
      <c r="J117" s="12">
        <f t="shared" si="22"/>
        <v>3</v>
      </c>
      <c r="K117" s="12">
        <f t="shared" si="23"/>
        <v>0</v>
      </c>
      <c r="L117" s="12">
        <f t="shared" si="24"/>
        <v>0</v>
      </c>
      <c r="M117" s="13">
        <f t="shared" si="21"/>
        <v>3</v>
      </c>
      <c r="N117" s="14" t="s">
        <v>33</v>
      </c>
    </row>
    <row r="118" spans="1:14" x14ac:dyDescent="0.2">
      <c r="A118" s="9">
        <v>43794.0153051042</v>
      </c>
      <c r="B118" s="10" t="s">
        <v>148</v>
      </c>
      <c r="C118" s="11" t="s">
        <v>49</v>
      </c>
      <c r="D118" s="10" t="s">
        <v>19</v>
      </c>
      <c r="E118" s="12">
        <f t="shared" si="26"/>
        <v>0</v>
      </c>
      <c r="F118" s="12">
        <f t="shared" si="27"/>
        <v>1</v>
      </c>
      <c r="G118" s="12">
        <f t="shared" si="28"/>
        <v>0</v>
      </c>
      <c r="H118" s="12">
        <f t="shared" si="29"/>
        <v>0</v>
      </c>
      <c r="I118" s="12">
        <f t="shared" si="25"/>
        <v>0</v>
      </c>
      <c r="J118" s="12">
        <f t="shared" si="22"/>
        <v>3</v>
      </c>
      <c r="K118" s="12">
        <f t="shared" si="23"/>
        <v>0</v>
      </c>
      <c r="L118" s="12">
        <f t="shared" si="24"/>
        <v>0</v>
      </c>
      <c r="M118" s="13">
        <f t="shared" si="21"/>
        <v>3</v>
      </c>
      <c r="N118" s="14" t="s">
        <v>33</v>
      </c>
    </row>
    <row r="119" spans="1:14" x14ac:dyDescent="0.2">
      <c r="A119" s="9">
        <v>43801.063896273197</v>
      </c>
      <c r="B119" s="10" t="s">
        <v>148</v>
      </c>
      <c r="C119" s="11" t="s">
        <v>49</v>
      </c>
      <c r="D119" s="10" t="s">
        <v>19</v>
      </c>
      <c r="E119" s="12">
        <f t="shared" si="26"/>
        <v>0</v>
      </c>
      <c r="F119" s="12">
        <f t="shared" si="27"/>
        <v>1</v>
      </c>
      <c r="G119" s="12">
        <f t="shared" si="28"/>
        <v>0</v>
      </c>
      <c r="H119" s="12">
        <f t="shared" si="29"/>
        <v>0</v>
      </c>
      <c r="I119" s="12">
        <f t="shared" si="25"/>
        <v>0</v>
      </c>
      <c r="J119" s="12">
        <f t="shared" si="22"/>
        <v>3</v>
      </c>
      <c r="K119" s="12">
        <f t="shared" si="23"/>
        <v>0</v>
      </c>
      <c r="L119" s="12">
        <f t="shared" si="24"/>
        <v>0</v>
      </c>
      <c r="M119" s="13">
        <f t="shared" si="21"/>
        <v>3</v>
      </c>
      <c r="N119" s="14" t="s">
        <v>33</v>
      </c>
    </row>
    <row r="120" spans="1:14" x14ac:dyDescent="0.2">
      <c r="A120" s="9">
        <v>43789.974106342597</v>
      </c>
      <c r="B120" s="10" t="s">
        <v>149</v>
      </c>
      <c r="C120" s="11" t="s">
        <v>39</v>
      </c>
      <c r="D120" s="10" t="s">
        <v>19</v>
      </c>
      <c r="E120" s="12">
        <f t="shared" si="26"/>
        <v>0</v>
      </c>
      <c r="F120" s="12">
        <f t="shared" si="27"/>
        <v>1</v>
      </c>
      <c r="G120" s="12">
        <f t="shared" si="28"/>
        <v>0</v>
      </c>
      <c r="H120" s="12">
        <f t="shared" si="29"/>
        <v>0</v>
      </c>
      <c r="I120" s="12">
        <f t="shared" si="25"/>
        <v>0</v>
      </c>
      <c r="J120" s="12">
        <f t="shared" si="22"/>
        <v>3</v>
      </c>
      <c r="K120" s="12">
        <f t="shared" si="23"/>
        <v>0</v>
      </c>
      <c r="L120" s="12">
        <f t="shared" si="24"/>
        <v>0</v>
      </c>
      <c r="M120" s="13">
        <f t="shared" si="21"/>
        <v>3</v>
      </c>
      <c r="N120" s="14" t="s">
        <v>33</v>
      </c>
    </row>
    <row r="121" spans="1:14" x14ac:dyDescent="0.2">
      <c r="A121" s="9">
        <v>43787.692996794001</v>
      </c>
      <c r="B121" s="10" t="s">
        <v>150</v>
      </c>
      <c r="C121" s="11" t="s">
        <v>26</v>
      </c>
      <c r="D121" s="10" t="s">
        <v>19</v>
      </c>
      <c r="E121" s="12">
        <f t="shared" si="26"/>
        <v>0</v>
      </c>
      <c r="F121" s="12">
        <f t="shared" si="27"/>
        <v>1</v>
      </c>
      <c r="G121" s="12">
        <f t="shared" si="28"/>
        <v>0</v>
      </c>
      <c r="H121" s="12">
        <f t="shared" si="29"/>
        <v>0</v>
      </c>
      <c r="I121" s="12">
        <f t="shared" si="25"/>
        <v>0</v>
      </c>
      <c r="J121" s="12">
        <f t="shared" si="22"/>
        <v>3</v>
      </c>
      <c r="K121" s="12">
        <f t="shared" si="23"/>
        <v>0</v>
      </c>
      <c r="L121" s="12">
        <f t="shared" si="24"/>
        <v>0</v>
      </c>
      <c r="M121" s="13">
        <f t="shared" si="21"/>
        <v>3</v>
      </c>
      <c r="N121" s="14" t="s">
        <v>33</v>
      </c>
    </row>
    <row r="122" spans="1:14" x14ac:dyDescent="0.2">
      <c r="A122" s="9">
        <v>43788.458181469898</v>
      </c>
      <c r="B122" s="10" t="s">
        <v>151</v>
      </c>
      <c r="C122" s="11" t="s">
        <v>26</v>
      </c>
      <c r="D122" s="10" t="s">
        <v>14</v>
      </c>
      <c r="E122" s="12">
        <f t="shared" si="26"/>
        <v>0</v>
      </c>
      <c r="F122" s="12">
        <f t="shared" si="27"/>
        <v>0</v>
      </c>
      <c r="G122" s="12">
        <f t="shared" si="28"/>
        <v>0</v>
      </c>
      <c r="H122" s="12">
        <f t="shared" si="29"/>
        <v>1</v>
      </c>
      <c r="I122" s="12">
        <f t="shared" si="25"/>
        <v>0</v>
      </c>
      <c r="J122" s="12">
        <f t="shared" si="22"/>
        <v>0</v>
      </c>
      <c r="K122" s="12">
        <f t="shared" si="23"/>
        <v>0</v>
      </c>
      <c r="L122" s="12">
        <f t="shared" si="24"/>
        <v>1</v>
      </c>
      <c r="M122" s="13">
        <f t="shared" si="21"/>
        <v>1</v>
      </c>
      <c r="N122" s="14" t="s">
        <v>15</v>
      </c>
    </row>
    <row r="123" spans="1:14" x14ac:dyDescent="0.2">
      <c r="A123" s="9">
        <v>43792.346674664397</v>
      </c>
      <c r="B123" s="10" t="s">
        <v>152</v>
      </c>
      <c r="C123" s="11" t="s">
        <v>18</v>
      </c>
      <c r="D123" s="10" t="s">
        <v>19</v>
      </c>
      <c r="E123" s="12">
        <f t="shared" si="26"/>
        <v>0</v>
      </c>
      <c r="F123" s="12">
        <f t="shared" si="27"/>
        <v>1</v>
      </c>
      <c r="G123" s="12">
        <f t="shared" si="28"/>
        <v>0</v>
      </c>
      <c r="H123" s="12">
        <f t="shared" si="29"/>
        <v>0</v>
      </c>
      <c r="I123" s="12">
        <f t="shared" si="25"/>
        <v>0</v>
      </c>
      <c r="J123" s="12">
        <f t="shared" si="22"/>
        <v>3</v>
      </c>
      <c r="K123" s="12">
        <f t="shared" si="23"/>
        <v>0</v>
      </c>
      <c r="L123" s="12">
        <f t="shared" si="24"/>
        <v>0</v>
      </c>
      <c r="M123" s="13">
        <f t="shared" si="21"/>
        <v>3</v>
      </c>
      <c r="N123" s="14" t="s">
        <v>33</v>
      </c>
    </row>
    <row r="124" spans="1:14" x14ac:dyDescent="0.2">
      <c r="A124" s="9">
        <v>43809.589292916702</v>
      </c>
      <c r="B124" s="10" t="s">
        <v>153</v>
      </c>
      <c r="C124" s="11" t="s">
        <v>81</v>
      </c>
      <c r="D124" s="10" t="s">
        <v>19</v>
      </c>
      <c r="E124" s="12">
        <f t="shared" si="26"/>
        <v>0</v>
      </c>
      <c r="F124" s="12">
        <f t="shared" si="27"/>
        <v>1</v>
      </c>
      <c r="G124" s="12">
        <f t="shared" si="28"/>
        <v>0</v>
      </c>
      <c r="H124" s="12">
        <f t="shared" si="29"/>
        <v>0</v>
      </c>
      <c r="I124" s="12">
        <f t="shared" si="25"/>
        <v>0</v>
      </c>
      <c r="J124" s="12">
        <f t="shared" si="22"/>
        <v>3</v>
      </c>
      <c r="K124" s="12">
        <f t="shared" si="23"/>
        <v>0</v>
      </c>
      <c r="L124" s="12">
        <f t="shared" si="24"/>
        <v>0</v>
      </c>
      <c r="M124" s="13">
        <f t="shared" si="21"/>
        <v>3</v>
      </c>
      <c r="N124" s="14" t="s">
        <v>33</v>
      </c>
    </row>
    <row r="125" spans="1:14" x14ac:dyDescent="0.2">
      <c r="A125" s="9">
        <v>43793.932117233802</v>
      </c>
      <c r="B125" s="10" t="s">
        <v>154</v>
      </c>
      <c r="C125" s="11" t="s">
        <v>13</v>
      </c>
      <c r="D125" s="10" t="s">
        <v>14</v>
      </c>
      <c r="E125" s="12">
        <f t="shared" si="26"/>
        <v>0</v>
      </c>
      <c r="F125" s="12">
        <f t="shared" si="27"/>
        <v>0</v>
      </c>
      <c r="G125" s="12">
        <f t="shared" si="28"/>
        <v>0</v>
      </c>
      <c r="H125" s="12">
        <f t="shared" si="29"/>
        <v>1</v>
      </c>
      <c r="I125" s="12">
        <f t="shared" si="25"/>
        <v>0</v>
      </c>
      <c r="J125" s="12">
        <f t="shared" si="22"/>
        <v>0</v>
      </c>
      <c r="K125" s="12">
        <f t="shared" si="23"/>
        <v>0</v>
      </c>
      <c r="L125" s="12">
        <f t="shared" si="24"/>
        <v>1</v>
      </c>
      <c r="M125" s="13">
        <f t="shared" si="21"/>
        <v>1</v>
      </c>
      <c r="N125" s="14" t="s">
        <v>15</v>
      </c>
    </row>
    <row r="126" spans="1:14" x14ac:dyDescent="0.2">
      <c r="A126" s="9">
        <v>43789.695052245399</v>
      </c>
      <c r="B126" s="10" t="s">
        <v>155</v>
      </c>
      <c r="C126" s="11" t="s">
        <v>26</v>
      </c>
      <c r="D126" s="10" t="s">
        <v>19</v>
      </c>
      <c r="E126" s="12">
        <f t="shared" si="26"/>
        <v>0</v>
      </c>
      <c r="F126" s="12">
        <f t="shared" si="27"/>
        <v>1</v>
      </c>
      <c r="G126" s="12">
        <f t="shared" si="28"/>
        <v>0</v>
      </c>
      <c r="H126" s="12">
        <f t="shared" si="29"/>
        <v>0</v>
      </c>
      <c r="I126" s="12">
        <f t="shared" si="25"/>
        <v>0</v>
      </c>
      <c r="J126" s="12">
        <f t="shared" si="22"/>
        <v>3</v>
      </c>
      <c r="K126" s="12">
        <f t="shared" si="23"/>
        <v>0</v>
      </c>
      <c r="L126" s="12">
        <f t="shared" si="24"/>
        <v>0</v>
      </c>
      <c r="M126" s="13">
        <f t="shared" si="21"/>
        <v>3</v>
      </c>
      <c r="N126" s="14" t="s">
        <v>33</v>
      </c>
    </row>
    <row r="127" spans="1:14" x14ac:dyDescent="0.2">
      <c r="D127" s="10"/>
    </row>
  </sheetData>
  <autoFilter ref="A1:N126" xr:uid="{BBA9D705-AA37-456B-ABCC-43D425D4204A}">
    <filterColumn colId="8" showButton="0"/>
    <filterColumn colId="9" showButton="0"/>
    <filterColumn colId="10" showButton="0"/>
  </autoFilter>
  <mergeCells count="2">
    <mergeCell ref="I1:L1"/>
    <mergeCell ref="O1:P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4F5FE-D7FA-4950-9EA2-79EE209393AD}">
  <sheetPr>
    <tabColor rgb="FFF28E86"/>
  </sheetPr>
  <dimension ref="A1:B7"/>
  <sheetViews>
    <sheetView workbookViewId="0">
      <selection activeCell="F26" sqref="F26"/>
    </sheetView>
  </sheetViews>
  <sheetFormatPr defaultRowHeight="15" x14ac:dyDescent="0.25"/>
  <cols>
    <col min="1" max="1" width="78.28515625" bestFit="1" customWidth="1"/>
    <col min="2" max="2" width="21.28515625" bestFit="1" customWidth="1"/>
    <col min="3" max="3" width="21.42578125" bestFit="1" customWidth="1"/>
    <col min="4" max="4" width="12.85546875" bestFit="1" customWidth="1"/>
    <col min="5" max="5" width="14.5703125" bestFit="1" customWidth="1"/>
    <col min="6" max="6" width="18.7109375" bestFit="1" customWidth="1"/>
    <col min="7" max="7" width="18.140625" bestFit="1" customWidth="1"/>
    <col min="8" max="8" width="18.28515625" bestFit="1" customWidth="1"/>
    <col min="9" max="9" width="23.140625" bestFit="1" customWidth="1"/>
    <col min="10" max="10" width="11.28515625" bestFit="1" customWidth="1"/>
    <col min="11" max="11" width="20.7109375" bestFit="1" customWidth="1"/>
  </cols>
  <sheetData>
    <row r="1" spans="1:2" x14ac:dyDescent="0.25">
      <c r="A1" s="17" t="s">
        <v>2</v>
      </c>
      <c r="B1" t="s">
        <v>160</v>
      </c>
    </row>
    <row r="3" spans="1:2" x14ac:dyDescent="0.25">
      <c r="A3" s="17" t="s">
        <v>157</v>
      </c>
      <c r="B3" t="s">
        <v>159</v>
      </c>
    </row>
    <row r="4" spans="1:2" x14ac:dyDescent="0.25">
      <c r="A4" t="s">
        <v>16</v>
      </c>
      <c r="B4" s="18">
        <v>11</v>
      </c>
    </row>
    <row r="5" spans="1:2" x14ac:dyDescent="0.25">
      <c r="A5" t="s">
        <v>19</v>
      </c>
      <c r="B5" s="18">
        <v>58</v>
      </c>
    </row>
    <row r="6" spans="1:2" x14ac:dyDescent="0.25">
      <c r="A6" t="s">
        <v>22</v>
      </c>
      <c r="B6" s="18">
        <v>39</v>
      </c>
    </row>
    <row r="7" spans="1:2" x14ac:dyDescent="0.25">
      <c r="A7" t="s">
        <v>14</v>
      </c>
      <c r="B7" s="18">
        <v>17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2C75-83E3-4803-B8F0-8A59570C6968}">
  <sheetPr>
    <tabColor rgb="FFF28E86"/>
  </sheetPr>
  <dimension ref="A1:Q126"/>
  <sheetViews>
    <sheetView topLeftCell="B1" zoomScaleNormal="100" workbookViewId="0">
      <pane xSplit="2" topLeftCell="D1" activePane="topRight" state="frozen"/>
      <selection activeCell="B1" sqref="B1"/>
      <selection pane="topRight" activeCell="O1" sqref="O1:Q11"/>
    </sheetView>
  </sheetViews>
  <sheetFormatPr defaultColWidth="8.85546875" defaultRowHeight="12.75" x14ac:dyDescent="0.2"/>
  <cols>
    <col min="1" max="1" width="21.7109375" style="12" hidden="1" customWidth="1"/>
    <col min="2" max="2" width="21.28515625" style="12" customWidth="1"/>
    <col min="3" max="3" width="22.42578125" style="14" customWidth="1"/>
    <col min="4" max="4" width="25.140625" style="12" customWidth="1"/>
    <col min="5" max="5" width="9.28515625" style="12" hidden="1" customWidth="1"/>
    <col min="6" max="6" width="9.7109375" style="12" hidden="1" customWidth="1"/>
    <col min="7" max="7" width="9.85546875" style="12" hidden="1" customWidth="1"/>
    <col min="8" max="8" width="10.28515625" style="12" hidden="1" customWidth="1"/>
    <col min="9" max="12" width="8.7109375" style="12" hidden="1" customWidth="1"/>
    <col min="13" max="13" width="12.7109375" style="12" hidden="1" customWidth="1"/>
    <col min="14" max="14" width="11.140625" style="14" hidden="1" customWidth="1"/>
    <col min="15" max="15" width="21.7109375" style="12" customWidth="1"/>
    <col min="16" max="16" width="8.7109375" style="12" customWidth="1"/>
    <col min="17" max="17" width="13.28515625" style="12" customWidth="1"/>
    <col min="18" max="897" width="8.7109375" style="12" customWidth="1"/>
    <col min="898" max="16384" width="8.85546875" style="12"/>
  </cols>
  <sheetData>
    <row r="1" spans="1:17" s="5" customFormat="1" ht="49.5" customHeight="1" x14ac:dyDescent="0.2">
      <c r="A1" s="1" t="s">
        <v>0</v>
      </c>
      <c r="B1" s="2" t="s">
        <v>1</v>
      </c>
      <c r="C1" s="3" t="s">
        <v>2</v>
      </c>
      <c r="D1" s="16" t="s">
        <v>157</v>
      </c>
      <c r="E1" s="6" t="s">
        <v>4</v>
      </c>
      <c r="F1" s="6" t="s">
        <v>5</v>
      </c>
      <c r="G1" s="6" t="s">
        <v>6</v>
      </c>
      <c r="H1" s="6" t="s">
        <v>7</v>
      </c>
      <c r="I1" s="31" t="s">
        <v>8</v>
      </c>
      <c r="J1" s="31"/>
      <c r="K1" s="31"/>
      <c r="L1" s="31"/>
      <c r="M1" s="7" t="s">
        <v>9</v>
      </c>
      <c r="N1" s="8" t="s">
        <v>10</v>
      </c>
      <c r="O1" s="27" t="s">
        <v>174</v>
      </c>
      <c r="P1" s="27"/>
      <c r="Q1" s="8" t="s">
        <v>162</v>
      </c>
    </row>
    <row r="2" spans="1:17" x14ac:dyDescent="0.2">
      <c r="A2" s="9">
        <v>43793.944639490699</v>
      </c>
      <c r="B2" s="10" t="s">
        <v>12</v>
      </c>
      <c r="C2" s="11" t="s">
        <v>13</v>
      </c>
      <c r="D2" s="10" t="s">
        <v>14</v>
      </c>
      <c r="E2" s="12">
        <f t="shared" ref="E2:E33" si="0">COUNTIF(D2:D2,"A")</f>
        <v>0</v>
      </c>
      <c r="F2" s="12">
        <f t="shared" ref="F2:F33" si="1">COUNTIF(D2:D2,"B")</f>
        <v>0</v>
      </c>
      <c r="G2" s="12">
        <f t="shared" ref="G2:G33" si="2">COUNTIF(D2:D2,"C")</f>
        <v>0</v>
      </c>
      <c r="H2" s="12">
        <f t="shared" ref="H2:H33" si="3">COUNTIF(D2:D2,"D")</f>
        <v>1</v>
      </c>
      <c r="I2" s="12">
        <f t="shared" ref="I2:I33" si="4">E2*4</f>
        <v>0</v>
      </c>
      <c r="J2" s="12">
        <f t="shared" ref="J2:J33" si="5">F2*3</f>
        <v>0</v>
      </c>
      <c r="K2" s="12">
        <f t="shared" ref="K2:K33" si="6">G2*2</f>
        <v>0</v>
      </c>
      <c r="L2" s="12">
        <f t="shared" ref="L2:L33" si="7">H2*1</f>
        <v>1</v>
      </c>
      <c r="M2" s="13">
        <f t="shared" ref="M2:M65" si="8">SUM(I2:L2)</f>
        <v>1</v>
      </c>
      <c r="N2" s="14" t="s">
        <v>15</v>
      </c>
      <c r="O2" s="12" t="s">
        <v>169</v>
      </c>
      <c r="P2" s="19">
        <f>32/15</f>
        <v>2.1333333333333333</v>
      </c>
      <c r="Q2" s="20" t="s">
        <v>33</v>
      </c>
    </row>
    <row r="3" spans="1:17" x14ac:dyDescent="0.2">
      <c r="A3" s="9">
        <v>43789.610258333298</v>
      </c>
      <c r="B3" s="10" t="s">
        <v>17</v>
      </c>
      <c r="C3" s="11" t="s">
        <v>18</v>
      </c>
      <c r="D3" s="10" t="s">
        <v>19</v>
      </c>
      <c r="E3" s="12">
        <f t="shared" si="0"/>
        <v>0</v>
      </c>
      <c r="F3" s="12">
        <f t="shared" si="1"/>
        <v>1</v>
      </c>
      <c r="G3" s="12">
        <f t="shared" si="2"/>
        <v>0</v>
      </c>
      <c r="H3" s="12">
        <f t="shared" si="3"/>
        <v>0</v>
      </c>
      <c r="I3" s="12">
        <f t="shared" si="4"/>
        <v>0</v>
      </c>
      <c r="J3" s="12">
        <f t="shared" si="5"/>
        <v>3</v>
      </c>
      <c r="K3" s="12">
        <f t="shared" si="6"/>
        <v>0</v>
      </c>
      <c r="L3" s="12">
        <f t="shared" si="7"/>
        <v>0</v>
      </c>
      <c r="M3" s="13">
        <f t="shared" si="8"/>
        <v>3</v>
      </c>
      <c r="N3" s="14" t="s">
        <v>33</v>
      </c>
      <c r="O3" s="12" t="s">
        <v>172</v>
      </c>
      <c r="P3" s="12">
        <f>26/10</f>
        <v>2.6</v>
      </c>
      <c r="Q3" s="20" t="s">
        <v>33</v>
      </c>
    </row>
    <row r="4" spans="1:17" x14ac:dyDescent="0.2">
      <c r="A4" s="9">
        <v>43795.2791799306</v>
      </c>
      <c r="B4" s="10" t="s">
        <v>20</v>
      </c>
      <c r="C4" s="11" t="s">
        <v>13</v>
      </c>
      <c r="D4" s="10" t="s">
        <v>19</v>
      </c>
      <c r="E4" s="12">
        <f t="shared" si="0"/>
        <v>0</v>
      </c>
      <c r="F4" s="12">
        <f t="shared" si="1"/>
        <v>1</v>
      </c>
      <c r="G4" s="12">
        <f t="shared" si="2"/>
        <v>0</v>
      </c>
      <c r="H4" s="12">
        <f t="shared" si="3"/>
        <v>0</v>
      </c>
      <c r="I4" s="12">
        <f t="shared" si="4"/>
        <v>0</v>
      </c>
      <c r="J4" s="12">
        <f t="shared" si="5"/>
        <v>3</v>
      </c>
      <c r="K4" s="12">
        <f t="shared" si="6"/>
        <v>0</v>
      </c>
      <c r="L4" s="12">
        <f t="shared" si="7"/>
        <v>0</v>
      </c>
      <c r="M4" s="13">
        <f t="shared" si="8"/>
        <v>3</v>
      </c>
      <c r="N4" s="14" t="s">
        <v>33</v>
      </c>
      <c r="O4" s="12" t="s">
        <v>166</v>
      </c>
      <c r="P4" s="19">
        <f>59/21</f>
        <v>2.8095238095238093</v>
      </c>
      <c r="Q4" s="20" t="s">
        <v>33</v>
      </c>
    </row>
    <row r="5" spans="1:17" x14ac:dyDescent="0.2">
      <c r="A5" s="9">
        <v>43792.932846713004</v>
      </c>
      <c r="B5" s="10" t="s">
        <v>23</v>
      </c>
      <c r="C5" s="11" t="s">
        <v>24</v>
      </c>
      <c r="D5" s="10" t="s">
        <v>19</v>
      </c>
      <c r="E5" s="12">
        <f t="shared" si="0"/>
        <v>0</v>
      </c>
      <c r="F5" s="12">
        <f t="shared" si="1"/>
        <v>1</v>
      </c>
      <c r="G5" s="12">
        <f t="shared" si="2"/>
        <v>0</v>
      </c>
      <c r="H5" s="12">
        <f t="shared" si="3"/>
        <v>0</v>
      </c>
      <c r="I5" s="12">
        <f t="shared" si="4"/>
        <v>0</v>
      </c>
      <c r="J5" s="12">
        <f t="shared" si="5"/>
        <v>3</v>
      </c>
      <c r="K5" s="12">
        <f t="shared" si="6"/>
        <v>0</v>
      </c>
      <c r="L5" s="12">
        <f t="shared" si="7"/>
        <v>0</v>
      </c>
      <c r="M5" s="13">
        <f t="shared" si="8"/>
        <v>3</v>
      </c>
      <c r="N5" s="14" t="s">
        <v>33</v>
      </c>
      <c r="O5" s="12" t="s">
        <v>170</v>
      </c>
      <c r="P5" s="19">
        <f>51/21</f>
        <v>2.4285714285714284</v>
      </c>
      <c r="Q5" s="20" t="s">
        <v>33</v>
      </c>
    </row>
    <row r="6" spans="1:17" x14ac:dyDescent="0.2">
      <c r="A6" s="9">
        <v>43785.838284513899</v>
      </c>
      <c r="B6" s="10" t="s">
        <v>25</v>
      </c>
      <c r="C6" s="11" t="s">
        <v>26</v>
      </c>
      <c r="D6" s="10" t="s">
        <v>22</v>
      </c>
      <c r="E6" s="12">
        <f t="shared" si="0"/>
        <v>0</v>
      </c>
      <c r="F6" s="12">
        <f t="shared" si="1"/>
        <v>0</v>
      </c>
      <c r="G6" s="12">
        <f t="shared" si="2"/>
        <v>1</v>
      </c>
      <c r="H6" s="12">
        <f t="shared" si="3"/>
        <v>0</v>
      </c>
      <c r="I6" s="12">
        <f t="shared" si="4"/>
        <v>0</v>
      </c>
      <c r="J6" s="12">
        <f t="shared" si="5"/>
        <v>0</v>
      </c>
      <c r="K6" s="12">
        <f t="shared" si="6"/>
        <v>2</v>
      </c>
      <c r="L6" s="12">
        <f t="shared" si="7"/>
        <v>0</v>
      </c>
      <c r="M6" s="13">
        <f t="shared" si="8"/>
        <v>2</v>
      </c>
      <c r="N6" s="14" t="s">
        <v>15</v>
      </c>
      <c r="O6" s="12" t="s">
        <v>164</v>
      </c>
      <c r="P6" s="12">
        <f>26/13</f>
        <v>2</v>
      </c>
      <c r="Q6" s="23" t="s">
        <v>15</v>
      </c>
    </row>
    <row r="7" spans="1:17" x14ac:dyDescent="0.2">
      <c r="A7" s="9">
        <v>43793.9243876736</v>
      </c>
      <c r="B7" s="10" t="s">
        <v>27</v>
      </c>
      <c r="C7" s="11" t="s">
        <v>13</v>
      </c>
      <c r="D7" s="10" t="s">
        <v>19</v>
      </c>
      <c r="E7" s="12">
        <f t="shared" si="0"/>
        <v>0</v>
      </c>
      <c r="F7" s="12">
        <f t="shared" si="1"/>
        <v>1</v>
      </c>
      <c r="G7" s="12">
        <f t="shared" si="2"/>
        <v>0</v>
      </c>
      <c r="H7" s="12">
        <f t="shared" si="3"/>
        <v>0</v>
      </c>
      <c r="I7" s="12">
        <f t="shared" si="4"/>
        <v>0</v>
      </c>
      <c r="J7" s="12">
        <f t="shared" si="5"/>
        <v>3</v>
      </c>
      <c r="K7" s="12">
        <f t="shared" si="6"/>
        <v>0</v>
      </c>
      <c r="L7" s="12">
        <f t="shared" si="7"/>
        <v>0</v>
      </c>
      <c r="M7" s="13">
        <f t="shared" si="8"/>
        <v>3</v>
      </c>
      <c r="N7" s="14" t="s">
        <v>33</v>
      </c>
      <c r="O7" s="12" t="s">
        <v>167</v>
      </c>
      <c r="P7" s="19">
        <f>37/13</f>
        <v>2.8461538461538463</v>
      </c>
      <c r="Q7" s="20" t="s">
        <v>33</v>
      </c>
    </row>
    <row r="8" spans="1:17" x14ac:dyDescent="0.2">
      <c r="A8" s="9">
        <v>43795.951584444403</v>
      </c>
      <c r="B8" s="10" t="s">
        <v>28</v>
      </c>
      <c r="C8" s="11" t="s">
        <v>29</v>
      </c>
      <c r="D8" s="10" t="s">
        <v>14</v>
      </c>
      <c r="E8" s="12">
        <f t="shared" si="0"/>
        <v>0</v>
      </c>
      <c r="F8" s="12">
        <f t="shared" si="1"/>
        <v>0</v>
      </c>
      <c r="G8" s="12">
        <f t="shared" si="2"/>
        <v>0</v>
      </c>
      <c r="H8" s="12">
        <f t="shared" si="3"/>
        <v>1</v>
      </c>
      <c r="I8" s="12">
        <f t="shared" si="4"/>
        <v>0</v>
      </c>
      <c r="J8" s="12">
        <f t="shared" si="5"/>
        <v>0</v>
      </c>
      <c r="K8" s="12">
        <f t="shared" si="6"/>
        <v>0</v>
      </c>
      <c r="L8" s="12">
        <f t="shared" si="7"/>
        <v>1</v>
      </c>
      <c r="M8" s="13">
        <f t="shared" si="8"/>
        <v>1</v>
      </c>
      <c r="N8" s="14" t="s">
        <v>15</v>
      </c>
      <c r="O8" s="12" t="s">
        <v>175</v>
      </c>
      <c r="P8" s="19">
        <f>16/6</f>
        <v>2.6666666666666665</v>
      </c>
      <c r="Q8" s="20" t="s">
        <v>33</v>
      </c>
    </row>
    <row r="9" spans="1:17" x14ac:dyDescent="0.2">
      <c r="A9" s="9">
        <v>43788.721383773103</v>
      </c>
      <c r="B9" s="10" t="s">
        <v>32</v>
      </c>
      <c r="C9" s="11" t="s">
        <v>29</v>
      </c>
      <c r="D9" s="10" t="s">
        <v>22</v>
      </c>
      <c r="E9" s="12">
        <f t="shared" si="0"/>
        <v>0</v>
      </c>
      <c r="F9" s="12">
        <f t="shared" si="1"/>
        <v>0</v>
      </c>
      <c r="G9" s="12">
        <f t="shared" si="2"/>
        <v>1</v>
      </c>
      <c r="H9" s="12">
        <f t="shared" si="3"/>
        <v>0</v>
      </c>
      <c r="I9" s="12">
        <f t="shared" si="4"/>
        <v>0</v>
      </c>
      <c r="J9" s="12">
        <f t="shared" si="5"/>
        <v>0</v>
      </c>
      <c r="K9" s="12">
        <f t="shared" si="6"/>
        <v>2</v>
      </c>
      <c r="L9" s="12">
        <f t="shared" si="7"/>
        <v>0</v>
      </c>
      <c r="M9" s="13">
        <f t="shared" si="8"/>
        <v>2</v>
      </c>
      <c r="N9" s="14" t="s">
        <v>15</v>
      </c>
      <c r="O9" s="12" t="s">
        <v>173</v>
      </c>
      <c r="P9" s="12">
        <f>39/15</f>
        <v>2.6</v>
      </c>
      <c r="Q9" s="20" t="s">
        <v>33</v>
      </c>
    </row>
    <row r="10" spans="1:17" x14ac:dyDescent="0.2">
      <c r="A10" s="9">
        <v>43787.679892291701</v>
      </c>
      <c r="B10" s="10" t="s">
        <v>35</v>
      </c>
      <c r="C10" s="11" t="s">
        <v>29</v>
      </c>
      <c r="D10" s="10" t="s">
        <v>14</v>
      </c>
      <c r="E10" s="12">
        <f t="shared" si="0"/>
        <v>0</v>
      </c>
      <c r="F10" s="12">
        <f t="shared" si="1"/>
        <v>0</v>
      </c>
      <c r="G10" s="12">
        <f t="shared" si="2"/>
        <v>0</v>
      </c>
      <c r="H10" s="12">
        <f t="shared" si="3"/>
        <v>1</v>
      </c>
      <c r="I10" s="12">
        <f t="shared" si="4"/>
        <v>0</v>
      </c>
      <c r="J10" s="12">
        <f t="shared" si="5"/>
        <v>0</v>
      </c>
      <c r="K10" s="12">
        <f t="shared" si="6"/>
        <v>0</v>
      </c>
      <c r="L10" s="12">
        <f t="shared" si="7"/>
        <v>1</v>
      </c>
      <c r="M10" s="13">
        <f t="shared" si="8"/>
        <v>1</v>
      </c>
      <c r="N10" s="14" t="s">
        <v>15</v>
      </c>
      <c r="O10" s="12" t="s">
        <v>171</v>
      </c>
      <c r="P10" s="12">
        <f>5/2</f>
        <v>2.5</v>
      </c>
      <c r="Q10" s="20" t="s">
        <v>33</v>
      </c>
    </row>
    <row r="11" spans="1:17" x14ac:dyDescent="0.2">
      <c r="A11" s="9">
        <v>43787.676259074098</v>
      </c>
      <c r="B11" s="10" t="s">
        <v>37</v>
      </c>
      <c r="C11" s="11" t="s">
        <v>26</v>
      </c>
      <c r="D11" s="10" t="s">
        <v>19</v>
      </c>
      <c r="E11" s="12">
        <f t="shared" si="0"/>
        <v>0</v>
      </c>
      <c r="F11" s="12">
        <f t="shared" si="1"/>
        <v>1</v>
      </c>
      <c r="G11" s="12">
        <f t="shared" si="2"/>
        <v>0</v>
      </c>
      <c r="H11" s="12">
        <f t="shared" si="3"/>
        <v>0</v>
      </c>
      <c r="I11" s="12">
        <f t="shared" si="4"/>
        <v>0</v>
      </c>
      <c r="J11" s="12">
        <f t="shared" si="5"/>
        <v>3</v>
      </c>
      <c r="K11" s="12">
        <f t="shared" si="6"/>
        <v>0</v>
      </c>
      <c r="L11" s="12">
        <f t="shared" si="7"/>
        <v>0</v>
      </c>
      <c r="M11" s="13">
        <f t="shared" si="8"/>
        <v>3</v>
      </c>
      <c r="N11" s="14" t="s">
        <v>33</v>
      </c>
      <c r="O11" s="12" t="s">
        <v>178</v>
      </c>
      <c r="P11" s="19">
        <f>22/9</f>
        <v>2.4444444444444446</v>
      </c>
      <c r="Q11" s="20" t="s">
        <v>33</v>
      </c>
    </row>
    <row r="12" spans="1:17" x14ac:dyDescent="0.2">
      <c r="A12" s="9">
        <v>43804.920896655101</v>
      </c>
      <c r="B12" s="10" t="s">
        <v>38</v>
      </c>
      <c r="C12" s="11" t="s">
        <v>39</v>
      </c>
      <c r="D12" s="10" t="s">
        <v>16</v>
      </c>
      <c r="E12" s="12">
        <f t="shared" si="0"/>
        <v>1</v>
      </c>
      <c r="F12" s="12">
        <f t="shared" si="1"/>
        <v>0</v>
      </c>
      <c r="G12" s="12">
        <f t="shared" si="2"/>
        <v>0</v>
      </c>
      <c r="H12" s="12">
        <f t="shared" si="3"/>
        <v>0</v>
      </c>
      <c r="I12" s="12">
        <f t="shared" si="4"/>
        <v>4</v>
      </c>
      <c r="J12" s="12">
        <f t="shared" si="5"/>
        <v>0</v>
      </c>
      <c r="K12" s="12">
        <f t="shared" si="6"/>
        <v>0</v>
      </c>
      <c r="L12" s="12">
        <f t="shared" si="7"/>
        <v>0</v>
      </c>
      <c r="M12" s="13">
        <f t="shared" si="8"/>
        <v>4</v>
      </c>
      <c r="N12" s="14" t="s">
        <v>21</v>
      </c>
    </row>
    <row r="13" spans="1:17" x14ac:dyDescent="0.2">
      <c r="A13" s="9">
        <v>43808.706502835601</v>
      </c>
      <c r="B13" s="10" t="s">
        <v>40</v>
      </c>
      <c r="C13" s="11" t="s">
        <v>29</v>
      </c>
      <c r="D13" s="10" t="s">
        <v>22</v>
      </c>
      <c r="E13" s="12">
        <f t="shared" si="0"/>
        <v>0</v>
      </c>
      <c r="F13" s="12">
        <f t="shared" si="1"/>
        <v>0</v>
      </c>
      <c r="G13" s="12">
        <f t="shared" si="2"/>
        <v>1</v>
      </c>
      <c r="H13" s="12">
        <f t="shared" si="3"/>
        <v>0</v>
      </c>
      <c r="I13" s="12">
        <f t="shared" si="4"/>
        <v>0</v>
      </c>
      <c r="J13" s="12">
        <f t="shared" si="5"/>
        <v>0</v>
      </c>
      <c r="K13" s="12">
        <f t="shared" si="6"/>
        <v>2</v>
      </c>
      <c r="L13" s="12">
        <f t="shared" si="7"/>
        <v>0</v>
      </c>
      <c r="M13" s="13">
        <f t="shared" si="8"/>
        <v>2</v>
      </c>
      <c r="N13" s="14" t="s">
        <v>15</v>
      </c>
    </row>
    <row r="14" spans="1:17" x14ac:dyDescent="0.2">
      <c r="A14" s="9">
        <v>43805.605845567101</v>
      </c>
      <c r="B14" s="10" t="s">
        <v>41</v>
      </c>
      <c r="C14" s="11" t="s">
        <v>26</v>
      </c>
      <c r="D14" s="10" t="s">
        <v>19</v>
      </c>
      <c r="E14" s="12">
        <f t="shared" si="0"/>
        <v>0</v>
      </c>
      <c r="F14" s="12">
        <f t="shared" si="1"/>
        <v>1</v>
      </c>
      <c r="G14" s="12">
        <f t="shared" si="2"/>
        <v>0</v>
      </c>
      <c r="H14" s="12">
        <f t="shared" si="3"/>
        <v>0</v>
      </c>
      <c r="I14" s="12">
        <f t="shared" si="4"/>
        <v>0</v>
      </c>
      <c r="J14" s="12">
        <f t="shared" si="5"/>
        <v>3</v>
      </c>
      <c r="K14" s="12">
        <f t="shared" si="6"/>
        <v>0</v>
      </c>
      <c r="L14" s="12">
        <f t="shared" si="7"/>
        <v>0</v>
      </c>
      <c r="M14" s="13">
        <f t="shared" si="8"/>
        <v>3</v>
      </c>
      <c r="N14" s="14" t="s">
        <v>33</v>
      </c>
    </row>
    <row r="15" spans="1:17" x14ac:dyDescent="0.2">
      <c r="A15" s="9">
        <v>43792.819857824099</v>
      </c>
      <c r="B15" s="10" t="s">
        <v>42</v>
      </c>
      <c r="C15" s="11" t="s">
        <v>13</v>
      </c>
      <c r="D15" s="10" t="s">
        <v>14</v>
      </c>
      <c r="E15" s="12">
        <f t="shared" si="0"/>
        <v>0</v>
      </c>
      <c r="F15" s="12">
        <f t="shared" si="1"/>
        <v>0</v>
      </c>
      <c r="G15" s="12">
        <f t="shared" si="2"/>
        <v>0</v>
      </c>
      <c r="H15" s="12">
        <f t="shared" si="3"/>
        <v>1</v>
      </c>
      <c r="I15" s="12">
        <f t="shared" si="4"/>
        <v>0</v>
      </c>
      <c r="J15" s="12">
        <f t="shared" si="5"/>
        <v>0</v>
      </c>
      <c r="K15" s="12">
        <f t="shared" si="6"/>
        <v>0</v>
      </c>
      <c r="L15" s="12">
        <f t="shared" si="7"/>
        <v>1</v>
      </c>
      <c r="M15" s="13">
        <f t="shared" si="8"/>
        <v>1</v>
      </c>
      <c r="N15" s="14" t="s">
        <v>15</v>
      </c>
    </row>
    <row r="16" spans="1:17" x14ac:dyDescent="0.2">
      <c r="A16" s="9">
        <v>43791.6796552546</v>
      </c>
      <c r="B16" s="10" t="s">
        <v>43</v>
      </c>
      <c r="C16" s="11" t="s">
        <v>24</v>
      </c>
      <c r="D16" s="10" t="s">
        <v>19</v>
      </c>
      <c r="E16" s="12">
        <f t="shared" si="0"/>
        <v>0</v>
      </c>
      <c r="F16" s="12">
        <f t="shared" si="1"/>
        <v>1</v>
      </c>
      <c r="G16" s="12">
        <f t="shared" si="2"/>
        <v>0</v>
      </c>
      <c r="H16" s="12">
        <f t="shared" si="3"/>
        <v>0</v>
      </c>
      <c r="I16" s="12">
        <f t="shared" si="4"/>
        <v>0</v>
      </c>
      <c r="J16" s="12">
        <f t="shared" si="5"/>
        <v>3</v>
      </c>
      <c r="K16" s="12">
        <f t="shared" si="6"/>
        <v>0</v>
      </c>
      <c r="L16" s="12">
        <f t="shared" si="7"/>
        <v>0</v>
      </c>
      <c r="M16" s="13">
        <f t="shared" si="8"/>
        <v>3</v>
      </c>
      <c r="N16" s="14" t="s">
        <v>33</v>
      </c>
    </row>
    <row r="17" spans="1:14" x14ac:dyDescent="0.2">
      <c r="A17" s="9">
        <v>43790.803926516201</v>
      </c>
      <c r="B17" s="10" t="s">
        <v>44</v>
      </c>
      <c r="C17" s="11" t="s">
        <v>18</v>
      </c>
      <c r="D17" s="10" t="s">
        <v>22</v>
      </c>
      <c r="E17" s="12">
        <f t="shared" si="0"/>
        <v>0</v>
      </c>
      <c r="F17" s="12">
        <f t="shared" si="1"/>
        <v>0</v>
      </c>
      <c r="G17" s="12">
        <f t="shared" si="2"/>
        <v>1</v>
      </c>
      <c r="H17" s="12">
        <f t="shared" si="3"/>
        <v>0</v>
      </c>
      <c r="I17" s="12">
        <f t="shared" si="4"/>
        <v>0</v>
      </c>
      <c r="J17" s="12">
        <f t="shared" si="5"/>
        <v>0</v>
      </c>
      <c r="K17" s="12">
        <f t="shared" si="6"/>
        <v>2</v>
      </c>
      <c r="L17" s="12">
        <f t="shared" si="7"/>
        <v>0</v>
      </c>
      <c r="M17" s="13">
        <f t="shared" si="8"/>
        <v>2</v>
      </c>
      <c r="N17" s="14" t="s">
        <v>15</v>
      </c>
    </row>
    <row r="18" spans="1:14" x14ac:dyDescent="0.2">
      <c r="A18" s="9">
        <v>43806.2689623611</v>
      </c>
      <c r="B18" s="10" t="s">
        <v>45</v>
      </c>
      <c r="C18" s="11" t="s">
        <v>29</v>
      </c>
      <c r="D18" s="10" t="s">
        <v>14</v>
      </c>
      <c r="E18" s="12">
        <f t="shared" si="0"/>
        <v>0</v>
      </c>
      <c r="F18" s="12">
        <f t="shared" si="1"/>
        <v>0</v>
      </c>
      <c r="G18" s="12">
        <f t="shared" si="2"/>
        <v>0</v>
      </c>
      <c r="H18" s="12">
        <f t="shared" si="3"/>
        <v>1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2">
        <f t="shared" si="7"/>
        <v>1</v>
      </c>
      <c r="M18" s="13">
        <f t="shared" si="8"/>
        <v>1</v>
      </c>
      <c r="N18" s="14" t="s">
        <v>15</v>
      </c>
    </row>
    <row r="19" spans="1:14" x14ac:dyDescent="0.2">
      <c r="A19" s="9">
        <v>43789.832589872698</v>
      </c>
      <c r="B19" s="10" t="s">
        <v>46</v>
      </c>
      <c r="C19" s="11" t="s">
        <v>47</v>
      </c>
      <c r="D19" s="10" t="s">
        <v>22</v>
      </c>
      <c r="E19" s="12">
        <f t="shared" si="0"/>
        <v>0</v>
      </c>
      <c r="F19" s="12">
        <f t="shared" si="1"/>
        <v>0</v>
      </c>
      <c r="G19" s="12">
        <f t="shared" si="2"/>
        <v>1</v>
      </c>
      <c r="H19" s="12">
        <f t="shared" si="3"/>
        <v>0</v>
      </c>
      <c r="I19" s="12">
        <f t="shared" si="4"/>
        <v>0</v>
      </c>
      <c r="J19" s="12">
        <f t="shared" si="5"/>
        <v>0</v>
      </c>
      <c r="K19" s="12">
        <f t="shared" si="6"/>
        <v>2</v>
      </c>
      <c r="L19" s="12">
        <f t="shared" si="7"/>
        <v>0</v>
      </c>
      <c r="M19" s="13">
        <f t="shared" si="8"/>
        <v>2</v>
      </c>
      <c r="N19" s="14" t="s">
        <v>15</v>
      </c>
    </row>
    <row r="20" spans="1:14" x14ac:dyDescent="0.2">
      <c r="A20" s="9">
        <v>43806.502308622701</v>
      </c>
      <c r="B20" s="10" t="s">
        <v>48</v>
      </c>
      <c r="C20" s="11" t="s">
        <v>49</v>
      </c>
      <c r="D20" s="10" t="s">
        <v>19</v>
      </c>
      <c r="E20" s="12">
        <f t="shared" si="0"/>
        <v>0</v>
      </c>
      <c r="F20" s="12">
        <f t="shared" si="1"/>
        <v>1</v>
      </c>
      <c r="G20" s="12">
        <f t="shared" si="2"/>
        <v>0</v>
      </c>
      <c r="H20" s="12">
        <f t="shared" si="3"/>
        <v>0</v>
      </c>
      <c r="I20" s="12">
        <f t="shared" si="4"/>
        <v>0</v>
      </c>
      <c r="J20" s="12">
        <f t="shared" si="5"/>
        <v>3</v>
      </c>
      <c r="K20" s="12">
        <f t="shared" si="6"/>
        <v>0</v>
      </c>
      <c r="L20" s="12">
        <f t="shared" si="7"/>
        <v>0</v>
      </c>
      <c r="M20" s="13">
        <f t="shared" si="8"/>
        <v>3</v>
      </c>
      <c r="N20" s="14" t="s">
        <v>33</v>
      </c>
    </row>
    <row r="21" spans="1:14" x14ac:dyDescent="0.2">
      <c r="A21" s="9">
        <v>43813.938368206</v>
      </c>
      <c r="B21" s="10" t="s">
        <v>50</v>
      </c>
      <c r="C21" s="11" t="s">
        <v>26</v>
      </c>
      <c r="D21" s="10" t="s">
        <v>22</v>
      </c>
      <c r="E21" s="12">
        <f t="shared" si="0"/>
        <v>0</v>
      </c>
      <c r="F21" s="12">
        <f t="shared" si="1"/>
        <v>0</v>
      </c>
      <c r="G21" s="12">
        <f t="shared" si="2"/>
        <v>1</v>
      </c>
      <c r="H21" s="12">
        <f t="shared" si="3"/>
        <v>0</v>
      </c>
      <c r="I21" s="12">
        <f t="shared" si="4"/>
        <v>0</v>
      </c>
      <c r="J21" s="12">
        <f t="shared" si="5"/>
        <v>0</v>
      </c>
      <c r="K21" s="12">
        <f t="shared" si="6"/>
        <v>2</v>
      </c>
      <c r="L21" s="12">
        <f t="shared" si="7"/>
        <v>0</v>
      </c>
      <c r="M21" s="13">
        <f t="shared" si="8"/>
        <v>2</v>
      </c>
      <c r="N21" s="14" t="s">
        <v>15</v>
      </c>
    </row>
    <row r="22" spans="1:14" x14ac:dyDescent="0.2">
      <c r="A22" s="9">
        <v>43803.918185775503</v>
      </c>
      <c r="B22" s="10" t="s">
        <v>51</v>
      </c>
      <c r="C22" s="11" t="s">
        <v>39</v>
      </c>
      <c r="D22" s="10" t="s">
        <v>16</v>
      </c>
      <c r="E22" s="12">
        <f t="shared" si="0"/>
        <v>1</v>
      </c>
      <c r="F22" s="12">
        <f t="shared" si="1"/>
        <v>0</v>
      </c>
      <c r="G22" s="12">
        <f t="shared" si="2"/>
        <v>0</v>
      </c>
      <c r="H22" s="12">
        <f t="shared" si="3"/>
        <v>0</v>
      </c>
      <c r="I22" s="12">
        <f t="shared" si="4"/>
        <v>4</v>
      </c>
      <c r="J22" s="12">
        <f t="shared" si="5"/>
        <v>0</v>
      </c>
      <c r="K22" s="12">
        <f t="shared" si="6"/>
        <v>0</v>
      </c>
      <c r="L22" s="12">
        <f t="shared" si="7"/>
        <v>0</v>
      </c>
      <c r="M22" s="13">
        <f t="shared" si="8"/>
        <v>4</v>
      </c>
      <c r="N22" s="14" t="s">
        <v>21</v>
      </c>
    </row>
    <row r="23" spans="1:14" x14ac:dyDescent="0.2">
      <c r="A23" s="9">
        <v>43790.940392071803</v>
      </c>
      <c r="B23" s="10" t="s">
        <v>52</v>
      </c>
      <c r="C23" s="11" t="s">
        <v>24</v>
      </c>
      <c r="D23" s="10" t="s">
        <v>19</v>
      </c>
      <c r="E23" s="12">
        <f t="shared" si="0"/>
        <v>0</v>
      </c>
      <c r="F23" s="12">
        <f t="shared" si="1"/>
        <v>1</v>
      </c>
      <c r="G23" s="12">
        <f t="shared" si="2"/>
        <v>0</v>
      </c>
      <c r="H23" s="12">
        <f t="shared" si="3"/>
        <v>0</v>
      </c>
      <c r="I23" s="12">
        <f t="shared" si="4"/>
        <v>0</v>
      </c>
      <c r="J23" s="12">
        <f t="shared" si="5"/>
        <v>3</v>
      </c>
      <c r="K23" s="12">
        <f t="shared" si="6"/>
        <v>0</v>
      </c>
      <c r="L23" s="12">
        <f t="shared" si="7"/>
        <v>0</v>
      </c>
      <c r="M23" s="13">
        <f t="shared" si="8"/>
        <v>3</v>
      </c>
      <c r="N23" s="14" t="s">
        <v>33</v>
      </c>
    </row>
    <row r="24" spans="1:14" x14ac:dyDescent="0.2">
      <c r="A24" s="9">
        <v>43789.026964305602</v>
      </c>
      <c r="B24" s="10" t="s">
        <v>53</v>
      </c>
      <c r="C24" s="11" t="s">
        <v>29</v>
      </c>
      <c r="D24" s="10" t="s">
        <v>22</v>
      </c>
      <c r="E24" s="12">
        <f t="shared" si="0"/>
        <v>0</v>
      </c>
      <c r="F24" s="12">
        <f t="shared" si="1"/>
        <v>0</v>
      </c>
      <c r="G24" s="12">
        <f t="shared" si="2"/>
        <v>1</v>
      </c>
      <c r="H24" s="12">
        <f t="shared" si="3"/>
        <v>0</v>
      </c>
      <c r="I24" s="12">
        <f t="shared" si="4"/>
        <v>0</v>
      </c>
      <c r="J24" s="12">
        <f t="shared" si="5"/>
        <v>0</v>
      </c>
      <c r="K24" s="12">
        <f t="shared" si="6"/>
        <v>2</v>
      </c>
      <c r="L24" s="12">
        <f t="shared" si="7"/>
        <v>0</v>
      </c>
      <c r="M24" s="13">
        <f t="shared" si="8"/>
        <v>2</v>
      </c>
      <c r="N24" s="14" t="s">
        <v>15</v>
      </c>
    </row>
    <row r="25" spans="1:14" x14ac:dyDescent="0.2">
      <c r="A25" s="9">
        <v>43793.981944988402</v>
      </c>
      <c r="B25" s="10" t="s">
        <v>54</v>
      </c>
      <c r="C25" s="11" t="s">
        <v>49</v>
      </c>
      <c r="D25" s="10" t="s">
        <v>19</v>
      </c>
      <c r="E25" s="12">
        <f t="shared" si="0"/>
        <v>0</v>
      </c>
      <c r="F25" s="12">
        <f t="shared" si="1"/>
        <v>1</v>
      </c>
      <c r="G25" s="12">
        <f t="shared" si="2"/>
        <v>0</v>
      </c>
      <c r="H25" s="12">
        <f t="shared" si="3"/>
        <v>0</v>
      </c>
      <c r="I25" s="12">
        <f t="shared" si="4"/>
        <v>0</v>
      </c>
      <c r="J25" s="12">
        <f t="shared" si="5"/>
        <v>3</v>
      </c>
      <c r="K25" s="12">
        <f t="shared" si="6"/>
        <v>0</v>
      </c>
      <c r="L25" s="12">
        <f t="shared" si="7"/>
        <v>0</v>
      </c>
      <c r="M25" s="13">
        <f t="shared" si="8"/>
        <v>3</v>
      </c>
      <c r="N25" s="14" t="s">
        <v>33</v>
      </c>
    </row>
    <row r="26" spans="1:14" x14ac:dyDescent="0.2">
      <c r="A26" s="9">
        <v>43789.513233854203</v>
      </c>
      <c r="B26" s="10" t="s">
        <v>55</v>
      </c>
      <c r="C26" s="11" t="s">
        <v>26</v>
      </c>
      <c r="D26" s="10" t="s">
        <v>22</v>
      </c>
      <c r="E26" s="12">
        <f t="shared" si="0"/>
        <v>0</v>
      </c>
      <c r="F26" s="12">
        <f t="shared" si="1"/>
        <v>0</v>
      </c>
      <c r="G26" s="12">
        <f t="shared" si="2"/>
        <v>1</v>
      </c>
      <c r="H26" s="12">
        <f t="shared" si="3"/>
        <v>0</v>
      </c>
      <c r="I26" s="12">
        <f t="shared" si="4"/>
        <v>0</v>
      </c>
      <c r="J26" s="12">
        <f t="shared" si="5"/>
        <v>0</v>
      </c>
      <c r="K26" s="12">
        <f t="shared" si="6"/>
        <v>2</v>
      </c>
      <c r="L26" s="12">
        <f t="shared" si="7"/>
        <v>0</v>
      </c>
      <c r="M26" s="13">
        <f t="shared" si="8"/>
        <v>2</v>
      </c>
      <c r="N26" s="14" t="s">
        <v>15</v>
      </c>
    </row>
    <row r="27" spans="1:14" x14ac:dyDescent="0.2">
      <c r="A27" s="9">
        <v>43796.6098112732</v>
      </c>
      <c r="B27" s="10" t="s">
        <v>56</v>
      </c>
      <c r="C27" s="11" t="s">
        <v>24</v>
      </c>
      <c r="D27" s="10" t="s">
        <v>19</v>
      </c>
      <c r="E27" s="12">
        <f t="shared" si="0"/>
        <v>0</v>
      </c>
      <c r="F27" s="12">
        <f t="shared" si="1"/>
        <v>1</v>
      </c>
      <c r="G27" s="12">
        <f t="shared" si="2"/>
        <v>0</v>
      </c>
      <c r="H27" s="12">
        <f t="shared" si="3"/>
        <v>0</v>
      </c>
      <c r="I27" s="12">
        <f t="shared" si="4"/>
        <v>0</v>
      </c>
      <c r="J27" s="12">
        <f t="shared" si="5"/>
        <v>3</v>
      </c>
      <c r="K27" s="12">
        <f t="shared" si="6"/>
        <v>0</v>
      </c>
      <c r="L27" s="12">
        <f t="shared" si="7"/>
        <v>0</v>
      </c>
      <c r="M27" s="13">
        <f t="shared" si="8"/>
        <v>3</v>
      </c>
      <c r="N27" s="14" t="s">
        <v>33</v>
      </c>
    </row>
    <row r="28" spans="1:14" x14ac:dyDescent="0.2">
      <c r="A28" s="9">
        <v>43789.4670702894</v>
      </c>
      <c r="B28" s="10" t="s">
        <v>57</v>
      </c>
      <c r="C28" s="11" t="s">
        <v>18</v>
      </c>
      <c r="D28" s="10" t="s">
        <v>16</v>
      </c>
      <c r="E28" s="12">
        <f t="shared" si="0"/>
        <v>1</v>
      </c>
      <c r="F28" s="12">
        <f t="shared" si="1"/>
        <v>0</v>
      </c>
      <c r="G28" s="12">
        <f t="shared" si="2"/>
        <v>0</v>
      </c>
      <c r="H28" s="12">
        <f t="shared" si="3"/>
        <v>0</v>
      </c>
      <c r="I28" s="12">
        <f t="shared" si="4"/>
        <v>4</v>
      </c>
      <c r="J28" s="12">
        <f t="shared" si="5"/>
        <v>0</v>
      </c>
      <c r="K28" s="12">
        <f t="shared" si="6"/>
        <v>0</v>
      </c>
      <c r="L28" s="12">
        <f t="shared" si="7"/>
        <v>0</v>
      </c>
      <c r="M28" s="13">
        <f t="shared" si="8"/>
        <v>4</v>
      </c>
      <c r="N28" s="14" t="s">
        <v>21</v>
      </c>
    </row>
    <row r="29" spans="1:14" x14ac:dyDescent="0.2">
      <c r="A29" s="9">
        <v>43805.604133113397</v>
      </c>
      <c r="B29" s="10" t="s">
        <v>58</v>
      </c>
      <c r="C29" s="11" t="s">
        <v>49</v>
      </c>
      <c r="D29" s="10" t="s">
        <v>19</v>
      </c>
      <c r="E29" s="12">
        <f t="shared" si="0"/>
        <v>0</v>
      </c>
      <c r="F29" s="12">
        <f t="shared" si="1"/>
        <v>1</v>
      </c>
      <c r="G29" s="12">
        <f t="shared" si="2"/>
        <v>0</v>
      </c>
      <c r="H29" s="12">
        <f t="shared" si="3"/>
        <v>0</v>
      </c>
      <c r="I29" s="12">
        <f t="shared" si="4"/>
        <v>0</v>
      </c>
      <c r="J29" s="12">
        <f t="shared" si="5"/>
        <v>3</v>
      </c>
      <c r="K29" s="12">
        <f t="shared" si="6"/>
        <v>0</v>
      </c>
      <c r="L29" s="12">
        <f t="shared" si="7"/>
        <v>0</v>
      </c>
      <c r="M29" s="13">
        <f t="shared" si="8"/>
        <v>3</v>
      </c>
      <c r="N29" s="14" t="s">
        <v>33</v>
      </c>
    </row>
    <row r="30" spans="1:14" x14ac:dyDescent="0.2">
      <c r="A30" s="9">
        <v>43806.2818899306</v>
      </c>
      <c r="B30" s="10" t="s">
        <v>59</v>
      </c>
      <c r="C30" s="11" t="s">
        <v>24</v>
      </c>
      <c r="D30" s="10" t="s">
        <v>22</v>
      </c>
      <c r="E30" s="12">
        <f t="shared" si="0"/>
        <v>0</v>
      </c>
      <c r="F30" s="12">
        <f t="shared" si="1"/>
        <v>0</v>
      </c>
      <c r="G30" s="12">
        <f t="shared" si="2"/>
        <v>1</v>
      </c>
      <c r="H30" s="12">
        <f t="shared" si="3"/>
        <v>0</v>
      </c>
      <c r="I30" s="12">
        <f t="shared" si="4"/>
        <v>0</v>
      </c>
      <c r="J30" s="12">
        <f t="shared" si="5"/>
        <v>0</v>
      </c>
      <c r="K30" s="12">
        <f t="shared" si="6"/>
        <v>2</v>
      </c>
      <c r="L30" s="12">
        <f t="shared" si="7"/>
        <v>0</v>
      </c>
      <c r="M30" s="13">
        <f t="shared" si="8"/>
        <v>2</v>
      </c>
      <c r="N30" s="14" t="s">
        <v>15</v>
      </c>
    </row>
    <row r="31" spans="1:14" x14ac:dyDescent="0.2">
      <c r="A31" s="9">
        <v>43808.8745578241</v>
      </c>
      <c r="B31" s="10" t="s">
        <v>60</v>
      </c>
      <c r="C31" s="11" t="s">
        <v>29</v>
      </c>
      <c r="D31" s="10" t="s">
        <v>22</v>
      </c>
      <c r="E31" s="12">
        <f t="shared" si="0"/>
        <v>0</v>
      </c>
      <c r="F31" s="12">
        <f t="shared" si="1"/>
        <v>0</v>
      </c>
      <c r="G31" s="12">
        <f t="shared" si="2"/>
        <v>1</v>
      </c>
      <c r="H31" s="12">
        <f t="shared" si="3"/>
        <v>0</v>
      </c>
      <c r="I31" s="12">
        <f t="shared" si="4"/>
        <v>0</v>
      </c>
      <c r="J31" s="12">
        <f t="shared" si="5"/>
        <v>0</v>
      </c>
      <c r="K31" s="12">
        <f t="shared" si="6"/>
        <v>2</v>
      </c>
      <c r="L31" s="12">
        <f t="shared" si="7"/>
        <v>0</v>
      </c>
      <c r="M31" s="13">
        <f t="shared" si="8"/>
        <v>2</v>
      </c>
      <c r="N31" s="14" t="s">
        <v>15</v>
      </c>
    </row>
    <row r="32" spans="1:14" x14ac:dyDescent="0.2">
      <c r="A32" s="9">
        <v>43789.709003750002</v>
      </c>
      <c r="B32" s="10" t="s">
        <v>61</v>
      </c>
      <c r="C32" s="11" t="s">
        <v>47</v>
      </c>
      <c r="D32" s="10" t="s">
        <v>22</v>
      </c>
      <c r="E32" s="12">
        <f t="shared" si="0"/>
        <v>0</v>
      </c>
      <c r="F32" s="12">
        <f t="shared" si="1"/>
        <v>0</v>
      </c>
      <c r="G32" s="12">
        <f t="shared" si="2"/>
        <v>1</v>
      </c>
      <c r="H32" s="12">
        <f t="shared" si="3"/>
        <v>0</v>
      </c>
      <c r="I32" s="12">
        <f t="shared" si="4"/>
        <v>0</v>
      </c>
      <c r="J32" s="12">
        <f t="shared" si="5"/>
        <v>0</v>
      </c>
      <c r="K32" s="12">
        <f t="shared" si="6"/>
        <v>2</v>
      </c>
      <c r="L32" s="12">
        <f t="shared" si="7"/>
        <v>0</v>
      </c>
      <c r="M32" s="13">
        <f t="shared" si="8"/>
        <v>2</v>
      </c>
      <c r="N32" s="14" t="s">
        <v>15</v>
      </c>
    </row>
    <row r="33" spans="1:14" x14ac:dyDescent="0.2">
      <c r="A33" s="9">
        <v>43792.492959629599</v>
      </c>
      <c r="B33" s="10" t="s">
        <v>62</v>
      </c>
      <c r="C33" s="11" t="s">
        <v>49</v>
      </c>
      <c r="D33" s="10" t="s">
        <v>19</v>
      </c>
      <c r="E33" s="12">
        <f t="shared" si="0"/>
        <v>0</v>
      </c>
      <c r="F33" s="12">
        <f t="shared" si="1"/>
        <v>1</v>
      </c>
      <c r="G33" s="12">
        <f t="shared" si="2"/>
        <v>0</v>
      </c>
      <c r="H33" s="12">
        <f t="shared" si="3"/>
        <v>0</v>
      </c>
      <c r="I33" s="12">
        <f t="shared" si="4"/>
        <v>0</v>
      </c>
      <c r="J33" s="12">
        <f t="shared" si="5"/>
        <v>3</v>
      </c>
      <c r="K33" s="12">
        <f t="shared" si="6"/>
        <v>0</v>
      </c>
      <c r="L33" s="12">
        <f t="shared" si="7"/>
        <v>0</v>
      </c>
      <c r="M33" s="13">
        <f t="shared" si="8"/>
        <v>3</v>
      </c>
      <c r="N33" s="14" t="s">
        <v>33</v>
      </c>
    </row>
    <row r="34" spans="1:14" x14ac:dyDescent="0.2">
      <c r="A34" s="9">
        <v>43813.693171203697</v>
      </c>
      <c r="B34" s="10" t="s">
        <v>63</v>
      </c>
      <c r="C34" s="11" t="s">
        <v>39</v>
      </c>
      <c r="D34" s="10" t="s">
        <v>22</v>
      </c>
      <c r="E34" s="12">
        <f t="shared" ref="E34:E65" si="9">COUNTIF(D34:D34,"A")</f>
        <v>0</v>
      </c>
      <c r="F34" s="12">
        <f t="shared" ref="F34:F65" si="10">COUNTIF(D34:D34,"B")</f>
        <v>0</v>
      </c>
      <c r="G34" s="12">
        <f t="shared" ref="G34:G65" si="11">COUNTIF(D34:D34,"C")</f>
        <v>1</v>
      </c>
      <c r="H34" s="12">
        <f t="shared" ref="H34:H65" si="12">COUNTIF(D34:D34,"D")</f>
        <v>0</v>
      </c>
      <c r="I34" s="12">
        <f t="shared" ref="I34:I67" si="13">E34*4</f>
        <v>0</v>
      </c>
      <c r="J34" s="12">
        <f t="shared" ref="J34:J66" si="14">F34*3</f>
        <v>0</v>
      </c>
      <c r="K34" s="12">
        <f t="shared" ref="K34:K66" si="15">G34*2</f>
        <v>2</v>
      </c>
      <c r="L34" s="12">
        <f t="shared" ref="L34:L66" si="16">H34*1</f>
        <v>0</v>
      </c>
      <c r="M34" s="13">
        <f t="shared" si="8"/>
        <v>2</v>
      </c>
      <c r="N34" s="14" t="s">
        <v>15</v>
      </c>
    </row>
    <row r="35" spans="1:14" x14ac:dyDescent="0.2">
      <c r="A35" s="9">
        <v>43790.4425849537</v>
      </c>
      <c r="B35" s="10" t="s">
        <v>64</v>
      </c>
      <c r="C35" s="11" t="s">
        <v>18</v>
      </c>
      <c r="D35" s="10" t="s">
        <v>16</v>
      </c>
      <c r="E35" s="12">
        <f t="shared" si="9"/>
        <v>1</v>
      </c>
      <c r="F35" s="12">
        <f t="shared" si="10"/>
        <v>0</v>
      </c>
      <c r="G35" s="12">
        <f t="shared" si="11"/>
        <v>0</v>
      </c>
      <c r="H35" s="12">
        <f t="shared" si="12"/>
        <v>0</v>
      </c>
      <c r="I35" s="12">
        <f t="shared" si="13"/>
        <v>4</v>
      </c>
      <c r="J35" s="12">
        <f t="shared" si="14"/>
        <v>0</v>
      </c>
      <c r="K35" s="12">
        <f t="shared" si="15"/>
        <v>0</v>
      </c>
      <c r="L35" s="12">
        <f t="shared" si="16"/>
        <v>0</v>
      </c>
      <c r="M35" s="13">
        <f t="shared" si="8"/>
        <v>4</v>
      </c>
      <c r="N35" s="14" t="s">
        <v>21</v>
      </c>
    </row>
    <row r="36" spans="1:14" x14ac:dyDescent="0.2">
      <c r="A36" s="9">
        <v>43787.923657268497</v>
      </c>
      <c r="B36" s="10" t="s">
        <v>65</v>
      </c>
      <c r="C36" s="11" t="s">
        <v>24</v>
      </c>
      <c r="D36" s="10" t="s">
        <v>22</v>
      </c>
      <c r="E36" s="12">
        <f t="shared" si="9"/>
        <v>0</v>
      </c>
      <c r="F36" s="12">
        <f t="shared" si="10"/>
        <v>0</v>
      </c>
      <c r="G36" s="12">
        <f t="shared" si="11"/>
        <v>1</v>
      </c>
      <c r="H36" s="12">
        <f t="shared" si="12"/>
        <v>0</v>
      </c>
      <c r="I36" s="12">
        <f t="shared" si="13"/>
        <v>0</v>
      </c>
      <c r="J36" s="12">
        <f t="shared" si="14"/>
        <v>0</v>
      </c>
      <c r="K36" s="12">
        <f t="shared" si="15"/>
        <v>2</v>
      </c>
      <c r="L36" s="12">
        <f t="shared" si="16"/>
        <v>0</v>
      </c>
      <c r="M36" s="13">
        <f t="shared" si="8"/>
        <v>2</v>
      </c>
      <c r="N36" s="14" t="s">
        <v>15</v>
      </c>
    </row>
    <row r="37" spans="1:14" x14ac:dyDescent="0.2">
      <c r="A37" s="9">
        <v>43791.678153321802</v>
      </c>
      <c r="B37" s="10" t="s">
        <v>66</v>
      </c>
      <c r="C37" s="11" t="s">
        <v>24</v>
      </c>
      <c r="D37" s="10" t="s">
        <v>19</v>
      </c>
      <c r="E37" s="12">
        <f t="shared" si="9"/>
        <v>0</v>
      </c>
      <c r="F37" s="12">
        <f t="shared" si="10"/>
        <v>1</v>
      </c>
      <c r="G37" s="12">
        <f t="shared" si="11"/>
        <v>0</v>
      </c>
      <c r="H37" s="12">
        <f t="shared" si="12"/>
        <v>0</v>
      </c>
      <c r="I37" s="12">
        <f t="shared" si="13"/>
        <v>0</v>
      </c>
      <c r="J37" s="12">
        <f t="shared" si="14"/>
        <v>3</v>
      </c>
      <c r="K37" s="12">
        <f t="shared" si="15"/>
        <v>0</v>
      </c>
      <c r="L37" s="12">
        <f t="shared" si="16"/>
        <v>0</v>
      </c>
      <c r="M37" s="13">
        <f t="shared" si="8"/>
        <v>3</v>
      </c>
      <c r="N37" s="14" t="s">
        <v>33</v>
      </c>
    </row>
    <row r="38" spans="1:14" x14ac:dyDescent="0.2">
      <c r="A38" s="9">
        <v>43794.835046273103</v>
      </c>
      <c r="B38" s="10" t="s">
        <v>67</v>
      </c>
      <c r="C38" s="11" t="s">
        <v>47</v>
      </c>
      <c r="D38" s="10" t="s">
        <v>19</v>
      </c>
      <c r="E38" s="12">
        <f t="shared" si="9"/>
        <v>0</v>
      </c>
      <c r="F38" s="12">
        <f t="shared" si="10"/>
        <v>1</v>
      </c>
      <c r="G38" s="12">
        <f t="shared" si="11"/>
        <v>0</v>
      </c>
      <c r="H38" s="12">
        <f t="shared" si="12"/>
        <v>0</v>
      </c>
      <c r="I38" s="12">
        <f t="shared" si="13"/>
        <v>0</v>
      </c>
      <c r="J38" s="12">
        <f t="shared" si="14"/>
        <v>3</v>
      </c>
      <c r="K38" s="12">
        <f t="shared" si="15"/>
        <v>0</v>
      </c>
      <c r="L38" s="12">
        <f t="shared" si="16"/>
        <v>0</v>
      </c>
      <c r="M38" s="13">
        <f t="shared" si="8"/>
        <v>3</v>
      </c>
      <c r="N38" s="14" t="s">
        <v>33</v>
      </c>
    </row>
    <row r="39" spans="1:14" x14ac:dyDescent="0.2">
      <c r="A39" s="9">
        <v>43788.412421400499</v>
      </c>
      <c r="B39" s="10" t="s">
        <v>68</v>
      </c>
      <c r="C39" s="11" t="s">
        <v>39</v>
      </c>
      <c r="D39" s="10" t="s">
        <v>22</v>
      </c>
      <c r="E39" s="12">
        <f t="shared" si="9"/>
        <v>0</v>
      </c>
      <c r="F39" s="12">
        <f t="shared" si="10"/>
        <v>0</v>
      </c>
      <c r="G39" s="12">
        <f t="shared" si="11"/>
        <v>1</v>
      </c>
      <c r="H39" s="12">
        <f t="shared" si="12"/>
        <v>0</v>
      </c>
      <c r="I39" s="12">
        <f t="shared" si="13"/>
        <v>0</v>
      </c>
      <c r="J39" s="12">
        <f t="shared" si="14"/>
        <v>0</v>
      </c>
      <c r="K39" s="12">
        <f t="shared" si="15"/>
        <v>2</v>
      </c>
      <c r="L39" s="12">
        <f t="shared" si="16"/>
        <v>0</v>
      </c>
      <c r="M39" s="13">
        <f t="shared" si="8"/>
        <v>2</v>
      </c>
      <c r="N39" s="14" t="s">
        <v>15</v>
      </c>
    </row>
    <row r="40" spans="1:14" x14ac:dyDescent="0.2">
      <c r="A40" s="9">
        <v>43793.9705278357</v>
      </c>
      <c r="B40" s="10" t="s">
        <v>69</v>
      </c>
      <c r="C40" s="11" t="s">
        <v>13</v>
      </c>
      <c r="D40" s="10" t="s">
        <v>22</v>
      </c>
      <c r="E40" s="12">
        <f t="shared" si="9"/>
        <v>0</v>
      </c>
      <c r="F40" s="12">
        <f t="shared" si="10"/>
        <v>0</v>
      </c>
      <c r="G40" s="12">
        <f t="shared" si="11"/>
        <v>1</v>
      </c>
      <c r="H40" s="12">
        <f t="shared" si="12"/>
        <v>0</v>
      </c>
      <c r="I40" s="12">
        <f t="shared" si="13"/>
        <v>0</v>
      </c>
      <c r="J40" s="12">
        <f t="shared" si="14"/>
        <v>0</v>
      </c>
      <c r="K40" s="12">
        <f t="shared" si="15"/>
        <v>2</v>
      </c>
      <c r="L40" s="12">
        <f t="shared" si="16"/>
        <v>0</v>
      </c>
      <c r="M40" s="13">
        <f t="shared" si="8"/>
        <v>2</v>
      </c>
      <c r="N40" s="14" t="s">
        <v>15</v>
      </c>
    </row>
    <row r="41" spans="1:14" x14ac:dyDescent="0.2">
      <c r="A41" s="9">
        <v>43794.742634652801</v>
      </c>
      <c r="B41" s="10" t="s">
        <v>70</v>
      </c>
      <c r="C41" s="11" t="s">
        <v>26</v>
      </c>
      <c r="D41" s="10" t="s">
        <v>19</v>
      </c>
      <c r="E41" s="12">
        <f t="shared" si="9"/>
        <v>0</v>
      </c>
      <c r="F41" s="12">
        <f t="shared" si="10"/>
        <v>1</v>
      </c>
      <c r="G41" s="12">
        <f t="shared" si="11"/>
        <v>0</v>
      </c>
      <c r="H41" s="12">
        <f t="shared" si="12"/>
        <v>0</v>
      </c>
      <c r="I41" s="12">
        <f t="shared" si="13"/>
        <v>0</v>
      </c>
      <c r="J41" s="12">
        <f t="shared" si="14"/>
        <v>3</v>
      </c>
      <c r="K41" s="12">
        <f t="shared" si="15"/>
        <v>0</v>
      </c>
      <c r="L41" s="12">
        <f t="shared" si="16"/>
        <v>0</v>
      </c>
      <c r="M41" s="13">
        <f t="shared" si="8"/>
        <v>3</v>
      </c>
      <c r="N41" s="14" t="s">
        <v>33</v>
      </c>
    </row>
    <row r="42" spans="1:14" x14ac:dyDescent="0.2">
      <c r="A42" s="9">
        <v>43791.021370358802</v>
      </c>
      <c r="B42" s="10" t="s">
        <v>71</v>
      </c>
      <c r="C42" s="11" t="s">
        <v>24</v>
      </c>
      <c r="D42" s="10" t="s">
        <v>19</v>
      </c>
      <c r="E42" s="12">
        <f t="shared" si="9"/>
        <v>0</v>
      </c>
      <c r="F42" s="12">
        <f t="shared" si="10"/>
        <v>1</v>
      </c>
      <c r="G42" s="12">
        <f t="shared" si="11"/>
        <v>0</v>
      </c>
      <c r="H42" s="12">
        <f t="shared" si="12"/>
        <v>0</v>
      </c>
      <c r="I42" s="12">
        <f t="shared" si="13"/>
        <v>0</v>
      </c>
      <c r="J42" s="12">
        <f t="shared" si="14"/>
        <v>3</v>
      </c>
      <c r="K42" s="12">
        <f t="shared" si="15"/>
        <v>0</v>
      </c>
      <c r="L42" s="12">
        <f t="shared" si="16"/>
        <v>0</v>
      </c>
      <c r="M42" s="13">
        <f t="shared" si="8"/>
        <v>3</v>
      </c>
      <c r="N42" s="14" t="s">
        <v>33</v>
      </c>
    </row>
    <row r="43" spans="1:14" x14ac:dyDescent="0.2">
      <c r="A43" s="9">
        <v>43790.798507129599</v>
      </c>
      <c r="B43" s="10" t="s">
        <v>72</v>
      </c>
      <c r="C43" s="11" t="s">
        <v>49</v>
      </c>
      <c r="D43" s="10" t="s">
        <v>22</v>
      </c>
      <c r="E43" s="12">
        <f t="shared" si="9"/>
        <v>0</v>
      </c>
      <c r="F43" s="12">
        <f t="shared" si="10"/>
        <v>0</v>
      </c>
      <c r="G43" s="12">
        <f t="shared" si="11"/>
        <v>1</v>
      </c>
      <c r="H43" s="12">
        <f t="shared" si="12"/>
        <v>0</v>
      </c>
      <c r="I43" s="12">
        <f t="shared" si="13"/>
        <v>0</v>
      </c>
      <c r="J43" s="12">
        <f t="shared" si="14"/>
        <v>0</v>
      </c>
      <c r="K43" s="12">
        <f t="shared" si="15"/>
        <v>2</v>
      </c>
      <c r="L43" s="12">
        <f t="shared" si="16"/>
        <v>0</v>
      </c>
      <c r="M43" s="13">
        <f t="shared" si="8"/>
        <v>2</v>
      </c>
      <c r="N43" s="14" t="s">
        <v>15</v>
      </c>
    </row>
    <row r="44" spans="1:14" x14ac:dyDescent="0.2">
      <c r="A44" s="9">
        <v>43787.935358240698</v>
      </c>
      <c r="B44" s="10" t="s">
        <v>73</v>
      </c>
      <c r="C44" s="11" t="s">
        <v>29</v>
      </c>
      <c r="D44" s="10" t="s">
        <v>22</v>
      </c>
      <c r="E44" s="12">
        <f t="shared" si="9"/>
        <v>0</v>
      </c>
      <c r="F44" s="12">
        <f t="shared" si="10"/>
        <v>0</v>
      </c>
      <c r="G44" s="12">
        <f t="shared" si="11"/>
        <v>1</v>
      </c>
      <c r="H44" s="12">
        <f t="shared" si="12"/>
        <v>0</v>
      </c>
      <c r="I44" s="12">
        <f t="shared" si="13"/>
        <v>0</v>
      </c>
      <c r="J44" s="12">
        <f t="shared" si="14"/>
        <v>0</v>
      </c>
      <c r="K44" s="12">
        <f t="shared" si="15"/>
        <v>2</v>
      </c>
      <c r="L44" s="12">
        <f t="shared" si="16"/>
        <v>0</v>
      </c>
      <c r="M44" s="13">
        <f t="shared" si="8"/>
        <v>2</v>
      </c>
      <c r="N44" s="14" t="s">
        <v>15</v>
      </c>
    </row>
    <row r="45" spans="1:14" x14ac:dyDescent="0.2">
      <c r="A45" s="9">
        <v>43787.625883634297</v>
      </c>
      <c r="B45" s="10" t="s">
        <v>74</v>
      </c>
      <c r="C45" s="11" t="s">
        <v>39</v>
      </c>
      <c r="D45" s="10" t="s">
        <v>19</v>
      </c>
      <c r="E45" s="12">
        <f t="shared" si="9"/>
        <v>0</v>
      </c>
      <c r="F45" s="12">
        <f t="shared" si="10"/>
        <v>1</v>
      </c>
      <c r="G45" s="12">
        <f t="shared" si="11"/>
        <v>0</v>
      </c>
      <c r="H45" s="12">
        <f t="shared" si="12"/>
        <v>0</v>
      </c>
      <c r="I45" s="12">
        <f t="shared" si="13"/>
        <v>0</v>
      </c>
      <c r="J45" s="12">
        <f t="shared" si="14"/>
        <v>3</v>
      </c>
      <c r="K45" s="12">
        <f t="shared" si="15"/>
        <v>0</v>
      </c>
      <c r="L45" s="12">
        <f t="shared" si="16"/>
        <v>0</v>
      </c>
      <c r="M45" s="13">
        <f t="shared" si="8"/>
        <v>3</v>
      </c>
      <c r="N45" s="14" t="s">
        <v>33</v>
      </c>
    </row>
    <row r="46" spans="1:14" x14ac:dyDescent="0.2">
      <c r="A46" s="9">
        <v>43791.334216446798</v>
      </c>
      <c r="B46" s="10" t="s">
        <v>75</v>
      </c>
      <c r="C46" s="11" t="s">
        <v>49</v>
      </c>
      <c r="D46" s="10" t="s">
        <v>22</v>
      </c>
      <c r="E46" s="12">
        <f t="shared" si="9"/>
        <v>0</v>
      </c>
      <c r="F46" s="12">
        <f t="shared" si="10"/>
        <v>0</v>
      </c>
      <c r="G46" s="12">
        <f t="shared" si="11"/>
        <v>1</v>
      </c>
      <c r="H46" s="12">
        <f t="shared" si="12"/>
        <v>0</v>
      </c>
      <c r="I46" s="12">
        <f t="shared" si="13"/>
        <v>0</v>
      </c>
      <c r="J46" s="12">
        <f t="shared" si="14"/>
        <v>0</v>
      </c>
      <c r="K46" s="12">
        <f t="shared" si="15"/>
        <v>2</v>
      </c>
      <c r="L46" s="12">
        <f t="shared" si="16"/>
        <v>0</v>
      </c>
      <c r="M46" s="13">
        <f t="shared" si="8"/>
        <v>2</v>
      </c>
      <c r="N46" s="14" t="s">
        <v>15</v>
      </c>
    </row>
    <row r="47" spans="1:14" x14ac:dyDescent="0.2">
      <c r="A47" s="9">
        <v>43791.667141296297</v>
      </c>
      <c r="B47" s="10" t="s">
        <v>76</v>
      </c>
      <c r="C47" s="11" t="s">
        <v>24</v>
      </c>
      <c r="D47" s="10" t="s">
        <v>16</v>
      </c>
      <c r="E47" s="12">
        <f t="shared" si="9"/>
        <v>1</v>
      </c>
      <c r="F47" s="12">
        <f t="shared" si="10"/>
        <v>0</v>
      </c>
      <c r="G47" s="12">
        <f t="shared" si="11"/>
        <v>0</v>
      </c>
      <c r="H47" s="12">
        <f t="shared" si="12"/>
        <v>0</v>
      </c>
      <c r="I47" s="12">
        <f t="shared" si="13"/>
        <v>4</v>
      </c>
      <c r="J47" s="12">
        <f t="shared" si="14"/>
        <v>0</v>
      </c>
      <c r="K47" s="12">
        <f t="shared" si="15"/>
        <v>0</v>
      </c>
      <c r="L47" s="12">
        <f t="shared" si="16"/>
        <v>0</v>
      </c>
      <c r="M47" s="13">
        <f t="shared" si="8"/>
        <v>4</v>
      </c>
      <c r="N47" s="14" t="s">
        <v>21</v>
      </c>
    </row>
    <row r="48" spans="1:14" x14ac:dyDescent="0.2">
      <c r="A48" s="9">
        <v>43789.785557615702</v>
      </c>
      <c r="B48" s="10" t="s">
        <v>77</v>
      </c>
      <c r="C48" s="11" t="s">
        <v>78</v>
      </c>
      <c r="D48" s="10" t="s">
        <v>19</v>
      </c>
      <c r="E48" s="12">
        <f t="shared" si="9"/>
        <v>0</v>
      </c>
      <c r="F48" s="12">
        <f t="shared" si="10"/>
        <v>1</v>
      </c>
      <c r="G48" s="12">
        <f t="shared" si="11"/>
        <v>0</v>
      </c>
      <c r="H48" s="12">
        <f t="shared" si="12"/>
        <v>0</v>
      </c>
      <c r="I48" s="12">
        <f t="shared" si="13"/>
        <v>0</v>
      </c>
      <c r="J48" s="12">
        <f t="shared" si="14"/>
        <v>3</v>
      </c>
      <c r="K48" s="12">
        <f t="shared" si="15"/>
        <v>0</v>
      </c>
      <c r="L48" s="12">
        <f t="shared" si="16"/>
        <v>0</v>
      </c>
      <c r="M48" s="13">
        <f t="shared" si="8"/>
        <v>3</v>
      </c>
      <c r="N48" s="14" t="s">
        <v>33</v>
      </c>
    </row>
    <row r="49" spans="1:14" x14ac:dyDescent="0.2">
      <c r="A49" s="9">
        <v>43791.449836423599</v>
      </c>
      <c r="B49" s="10" t="s">
        <v>79</v>
      </c>
      <c r="C49" s="11" t="s">
        <v>24</v>
      </c>
      <c r="D49" s="10" t="s">
        <v>19</v>
      </c>
      <c r="E49" s="12">
        <f t="shared" si="9"/>
        <v>0</v>
      </c>
      <c r="F49" s="12">
        <f t="shared" si="10"/>
        <v>1</v>
      </c>
      <c r="G49" s="12">
        <f t="shared" si="11"/>
        <v>0</v>
      </c>
      <c r="H49" s="12">
        <f t="shared" si="12"/>
        <v>0</v>
      </c>
      <c r="I49" s="12">
        <f t="shared" si="13"/>
        <v>0</v>
      </c>
      <c r="J49" s="12">
        <f t="shared" si="14"/>
        <v>3</v>
      </c>
      <c r="K49" s="12">
        <f t="shared" si="15"/>
        <v>0</v>
      </c>
      <c r="L49" s="12">
        <f t="shared" si="16"/>
        <v>0</v>
      </c>
      <c r="M49" s="13">
        <f t="shared" si="8"/>
        <v>3</v>
      </c>
      <c r="N49" s="14" t="s">
        <v>33</v>
      </c>
    </row>
    <row r="50" spans="1:14" x14ac:dyDescent="0.2">
      <c r="A50" s="9">
        <v>43787.720637372702</v>
      </c>
      <c r="B50" s="10" t="s">
        <v>80</v>
      </c>
      <c r="C50" s="11" t="s">
        <v>81</v>
      </c>
      <c r="D50" s="10" t="s">
        <v>14</v>
      </c>
      <c r="E50" s="12">
        <f t="shared" si="9"/>
        <v>0</v>
      </c>
      <c r="F50" s="12">
        <f t="shared" si="10"/>
        <v>0</v>
      </c>
      <c r="G50" s="12">
        <f t="shared" si="11"/>
        <v>0</v>
      </c>
      <c r="H50" s="12">
        <f t="shared" si="12"/>
        <v>1</v>
      </c>
      <c r="I50" s="12">
        <f t="shared" si="13"/>
        <v>0</v>
      </c>
      <c r="J50" s="12">
        <f t="shared" si="14"/>
        <v>0</v>
      </c>
      <c r="K50" s="12">
        <f t="shared" si="15"/>
        <v>0</v>
      </c>
      <c r="L50" s="12">
        <f t="shared" si="16"/>
        <v>1</v>
      </c>
      <c r="M50" s="13">
        <f t="shared" si="8"/>
        <v>1</v>
      </c>
      <c r="N50" s="14" t="s">
        <v>15</v>
      </c>
    </row>
    <row r="51" spans="1:14" x14ac:dyDescent="0.2">
      <c r="A51" s="9">
        <v>43788.514085925897</v>
      </c>
      <c r="B51" s="10" t="s">
        <v>82</v>
      </c>
      <c r="C51" s="11" t="s">
        <v>26</v>
      </c>
      <c r="D51" s="10" t="s">
        <v>14</v>
      </c>
      <c r="E51" s="12">
        <f t="shared" si="9"/>
        <v>0</v>
      </c>
      <c r="F51" s="12">
        <f t="shared" si="10"/>
        <v>0</v>
      </c>
      <c r="G51" s="12">
        <f t="shared" si="11"/>
        <v>0</v>
      </c>
      <c r="H51" s="12">
        <f t="shared" si="12"/>
        <v>1</v>
      </c>
      <c r="I51" s="12">
        <f t="shared" si="13"/>
        <v>0</v>
      </c>
      <c r="J51" s="12">
        <f t="shared" si="14"/>
        <v>0</v>
      </c>
      <c r="K51" s="12">
        <f t="shared" si="15"/>
        <v>0</v>
      </c>
      <c r="L51" s="12">
        <f t="shared" si="16"/>
        <v>1</v>
      </c>
      <c r="M51" s="13">
        <f t="shared" si="8"/>
        <v>1</v>
      </c>
      <c r="N51" s="14" t="s">
        <v>15</v>
      </c>
    </row>
    <row r="52" spans="1:14" x14ac:dyDescent="0.2">
      <c r="A52" s="9">
        <v>43789.6941879398</v>
      </c>
      <c r="B52" s="10" t="s">
        <v>83</v>
      </c>
      <c r="C52" s="11" t="s">
        <v>47</v>
      </c>
      <c r="D52" s="10" t="s">
        <v>19</v>
      </c>
      <c r="E52" s="12">
        <f t="shared" si="9"/>
        <v>0</v>
      </c>
      <c r="F52" s="12">
        <f t="shared" si="10"/>
        <v>1</v>
      </c>
      <c r="G52" s="12">
        <f t="shared" si="11"/>
        <v>0</v>
      </c>
      <c r="H52" s="12">
        <f t="shared" si="12"/>
        <v>0</v>
      </c>
      <c r="I52" s="12">
        <f t="shared" si="13"/>
        <v>0</v>
      </c>
      <c r="J52" s="12">
        <f t="shared" si="14"/>
        <v>3</v>
      </c>
      <c r="K52" s="12">
        <f t="shared" si="15"/>
        <v>0</v>
      </c>
      <c r="L52" s="12">
        <f t="shared" si="16"/>
        <v>0</v>
      </c>
      <c r="M52" s="13">
        <f t="shared" si="8"/>
        <v>3</v>
      </c>
      <c r="N52" s="14" t="s">
        <v>33</v>
      </c>
    </row>
    <row r="53" spans="1:14" x14ac:dyDescent="0.2">
      <c r="A53" s="9">
        <v>43789.577475960599</v>
      </c>
      <c r="B53" s="10" t="s">
        <v>84</v>
      </c>
      <c r="C53" s="11" t="s">
        <v>47</v>
      </c>
      <c r="D53" s="10" t="s">
        <v>19</v>
      </c>
      <c r="E53" s="12">
        <f t="shared" si="9"/>
        <v>0</v>
      </c>
      <c r="F53" s="12">
        <f t="shared" si="10"/>
        <v>1</v>
      </c>
      <c r="G53" s="12">
        <f t="shared" si="11"/>
        <v>0</v>
      </c>
      <c r="H53" s="12">
        <f t="shared" si="12"/>
        <v>0</v>
      </c>
      <c r="I53" s="12">
        <f t="shared" si="13"/>
        <v>0</v>
      </c>
      <c r="J53" s="12">
        <f t="shared" si="14"/>
        <v>3</v>
      </c>
      <c r="K53" s="12">
        <f t="shared" si="15"/>
        <v>0</v>
      </c>
      <c r="L53" s="12">
        <f t="shared" si="16"/>
        <v>0</v>
      </c>
      <c r="M53" s="13">
        <f t="shared" si="8"/>
        <v>3</v>
      </c>
      <c r="N53" s="14" t="s">
        <v>33</v>
      </c>
    </row>
    <row r="54" spans="1:14" x14ac:dyDescent="0.2">
      <c r="A54" s="9">
        <v>43788.943953148097</v>
      </c>
      <c r="B54" s="10" t="s">
        <v>85</v>
      </c>
      <c r="C54" s="11" t="s">
        <v>26</v>
      </c>
      <c r="D54" s="10" t="s">
        <v>19</v>
      </c>
      <c r="E54" s="12">
        <f t="shared" si="9"/>
        <v>0</v>
      </c>
      <c r="F54" s="12">
        <f t="shared" si="10"/>
        <v>1</v>
      </c>
      <c r="G54" s="12">
        <f t="shared" si="11"/>
        <v>0</v>
      </c>
      <c r="H54" s="12">
        <f t="shared" si="12"/>
        <v>0</v>
      </c>
      <c r="I54" s="12">
        <f t="shared" si="13"/>
        <v>0</v>
      </c>
      <c r="J54" s="12">
        <f t="shared" si="14"/>
        <v>3</v>
      </c>
      <c r="K54" s="12">
        <f t="shared" si="15"/>
        <v>0</v>
      </c>
      <c r="L54" s="12">
        <f t="shared" si="16"/>
        <v>0</v>
      </c>
      <c r="M54" s="13">
        <f t="shared" si="8"/>
        <v>3</v>
      </c>
      <c r="N54" s="14" t="s">
        <v>33</v>
      </c>
    </row>
    <row r="55" spans="1:14" x14ac:dyDescent="0.2">
      <c r="A55" s="9">
        <v>43792.832137650497</v>
      </c>
      <c r="B55" s="10" t="s">
        <v>86</v>
      </c>
      <c r="C55" s="11" t="s">
        <v>13</v>
      </c>
      <c r="D55" s="10" t="s">
        <v>14</v>
      </c>
      <c r="E55" s="12">
        <f t="shared" si="9"/>
        <v>0</v>
      </c>
      <c r="F55" s="12">
        <f t="shared" si="10"/>
        <v>0</v>
      </c>
      <c r="G55" s="12">
        <f t="shared" si="11"/>
        <v>0</v>
      </c>
      <c r="H55" s="12">
        <f t="shared" si="12"/>
        <v>1</v>
      </c>
      <c r="I55" s="12">
        <f t="shared" si="13"/>
        <v>0</v>
      </c>
      <c r="J55" s="12">
        <f t="shared" si="14"/>
        <v>0</v>
      </c>
      <c r="K55" s="12">
        <f t="shared" si="15"/>
        <v>0</v>
      </c>
      <c r="L55" s="12">
        <f t="shared" si="16"/>
        <v>1</v>
      </c>
      <c r="M55" s="13">
        <f t="shared" si="8"/>
        <v>1</v>
      </c>
      <c r="N55" s="14" t="s">
        <v>15</v>
      </c>
    </row>
    <row r="56" spans="1:14" x14ac:dyDescent="0.2">
      <c r="A56" s="9">
        <v>43806.731424305603</v>
      </c>
      <c r="B56" s="10" t="s">
        <v>87</v>
      </c>
      <c r="C56" s="11" t="s">
        <v>49</v>
      </c>
      <c r="D56" s="10" t="s">
        <v>19</v>
      </c>
      <c r="E56" s="12">
        <f t="shared" si="9"/>
        <v>0</v>
      </c>
      <c r="F56" s="12">
        <f t="shared" si="10"/>
        <v>1</v>
      </c>
      <c r="G56" s="12">
        <f t="shared" si="11"/>
        <v>0</v>
      </c>
      <c r="H56" s="12">
        <f t="shared" si="12"/>
        <v>0</v>
      </c>
      <c r="I56" s="12">
        <f t="shared" si="13"/>
        <v>0</v>
      </c>
      <c r="J56" s="12">
        <f t="shared" si="14"/>
        <v>3</v>
      </c>
      <c r="K56" s="12">
        <f t="shared" si="15"/>
        <v>0</v>
      </c>
      <c r="L56" s="12">
        <f t="shared" si="16"/>
        <v>0</v>
      </c>
      <c r="M56" s="13">
        <f t="shared" si="8"/>
        <v>3</v>
      </c>
      <c r="N56" s="14" t="s">
        <v>33</v>
      </c>
    </row>
    <row r="57" spans="1:14" x14ac:dyDescent="0.2">
      <c r="A57" s="9">
        <v>43787.757159513902</v>
      </c>
      <c r="B57" s="10" t="s">
        <v>88</v>
      </c>
      <c r="C57" s="11" t="s">
        <v>81</v>
      </c>
      <c r="D57" s="10" t="s">
        <v>19</v>
      </c>
      <c r="E57" s="12">
        <f t="shared" si="9"/>
        <v>0</v>
      </c>
      <c r="F57" s="12">
        <f t="shared" si="10"/>
        <v>1</v>
      </c>
      <c r="G57" s="12">
        <f t="shared" si="11"/>
        <v>0</v>
      </c>
      <c r="H57" s="12">
        <f t="shared" si="12"/>
        <v>0</v>
      </c>
      <c r="I57" s="12">
        <f t="shared" si="13"/>
        <v>0</v>
      </c>
      <c r="J57" s="12">
        <f t="shared" si="14"/>
        <v>3</v>
      </c>
      <c r="K57" s="12">
        <f t="shared" si="15"/>
        <v>0</v>
      </c>
      <c r="L57" s="12">
        <f t="shared" si="16"/>
        <v>0</v>
      </c>
      <c r="M57" s="13">
        <f t="shared" si="8"/>
        <v>3</v>
      </c>
      <c r="N57" s="14" t="s">
        <v>33</v>
      </c>
    </row>
    <row r="58" spans="1:14" x14ac:dyDescent="0.2">
      <c r="A58" s="9">
        <v>43787.657678321797</v>
      </c>
      <c r="B58" s="10" t="s">
        <v>89</v>
      </c>
      <c r="C58" s="11" t="s">
        <v>24</v>
      </c>
      <c r="D58" s="10" t="s">
        <v>16</v>
      </c>
      <c r="E58" s="12">
        <f t="shared" si="9"/>
        <v>1</v>
      </c>
      <c r="F58" s="12">
        <f t="shared" si="10"/>
        <v>0</v>
      </c>
      <c r="G58" s="12">
        <f t="shared" si="11"/>
        <v>0</v>
      </c>
      <c r="H58" s="12">
        <f t="shared" si="12"/>
        <v>0</v>
      </c>
      <c r="I58" s="12">
        <f t="shared" si="13"/>
        <v>4</v>
      </c>
      <c r="J58" s="12">
        <f t="shared" si="14"/>
        <v>0</v>
      </c>
      <c r="K58" s="12">
        <f t="shared" si="15"/>
        <v>0</v>
      </c>
      <c r="L58" s="12">
        <f t="shared" si="16"/>
        <v>0</v>
      </c>
      <c r="M58" s="13">
        <f t="shared" si="8"/>
        <v>4</v>
      </c>
      <c r="N58" s="14" t="s">
        <v>21</v>
      </c>
    </row>
    <row r="59" spans="1:14" x14ac:dyDescent="0.2">
      <c r="A59" s="9">
        <v>43788.534139085597</v>
      </c>
      <c r="B59" s="10" t="s">
        <v>90</v>
      </c>
      <c r="C59" s="11" t="s">
        <v>26</v>
      </c>
      <c r="D59" s="10" t="s">
        <v>19</v>
      </c>
      <c r="E59" s="12">
        <f t="shared" si="9"/>
        <v>0</v>
      </c>
      <c r="F59" s="12">
        <f t="shared" si="10"/>
        <v>1</v>
      </c>
      <c r="G59" s="12">
        <f t="shared" si="11"/>
        <v>0</v>
      </c>
      <c r="H59" s="12">
        <f t="shared" si="12"/>
        <v>0</v>
      </c>
      <c r="I59" s="12">
        <f t="shared" si="13"/>
        <v>0</v>
      </c>
      <c r="J59" s="12">
        <f t="shared" si="14"/>
        <v>3</v>
      </c>
      <c r="K59" s="12">
        <f t="shared" si="15"/>
        <v>0</v>
      </c>
      <c r="L59" s="12">
        <f t="shared" si="16"/>
        <v>0</v>
      </c>
      <c r="M59" s="13">
        <f t="shared" si="8"/>
        <v>3</v>
      </c>
      <c r="N59" s="14" t="s">
        <v>33</v>
      </c>
    </row>
    <row r="60" spans="1:14" x14ac:dyDescent="0.2">
      <c r="A60" s="9">
        <v>43787.849354710597</v>
      </c>
      <c r="B60" s="10" t="s">
        <v>91</v>
      </c>
      <c r="C60" s="11" t="s">
        <v>24</v>
      </c>
      <c r="D60" s="10" t="s">
        <v>19</v>
      </c>
      <c r="E60" s="12">
        <f t="shared" si="9"/>
        <v>0</v>
      </c>
      <c r="F60" s="12">
        <f t="shared" si="10"/>
        <v>1</v>
      </c>
      <c r="G60" s="12">
        <f t="shared" si="11"/>
        <v>0</v>
      </c>
      <c r="H60" s="12">
        <f t="shared" si="12"/>
        <v>0</v>
      </c>
      <c r="I60" s="12">
        <f t="shared" si="13"/>
        <v>0</v>
      </c>
      <c r="J60" s="12">
        <f t="shared" si="14"/>
        <v>3</v>
      </c>
      <c r="K60" s="12">
        <f t="shared" si="15"/>
        <v>0</v>
      </c>
      <c r="L60" s="12">
        <f t="shared" si="16"/>
        <v>0</v>
      </c>
      <c r="M60" s="13">
        <f t="shared" si="8"/>
        <v>3</v>
      </c>
      <c r="N60" s="14" t="s">
        <v>33</v>
      </c>
    </row>
    <row r="61" spans="1:14" x14ac:dyDescent="0.2">
      <c r="A61" s="9">
        <v>43791.528814826401</v>
      </c>
      <c r="B61" s="10" t="s">
        <v>92</v>
      </c>
      <c r="C61" s="11" t="s">
        <v>13</v>
      </c>
      <c r="D61" s="10" t="s">
        <v>14</v>
      </c>
      <c r="E61" s="12">
        <f t="shared" si="9"/>
        <v>0</v>
      </c>
      <c r="F61" s="12">
        <f t="shared" si="10"/>
        <v>0</v>
      </c>
      <c r="G61" s="12">
        <f t="shared" si="11"/>
        <v>0</v>
      </c>
      <c r="H61" s="12">
        <f t="shared" si="12"/>
        <v>1</v>
      </c>
      <c r="I61" s="12">
        <f t="shared" si="13"/>
        <v>0</v>
      </c>
      <c r="J61" s="12">
        <f t="shared" si="14"/>
        <v>0</v>
      </c>
      <c r="K61" s="12">
        <f t="shared" si="15"/>
        <v>0</v>
      </c>
      <c r="L61" s="12">
        <f t="shared" si="16"/>
        <v>1</v>
      </c>
      <c r="M61" s="13">
        <f t="shared" si="8"/>
        <v>1</v>
      </c>
      <c r="N61" s="14" t="s">
        <v>15</v>
      </c>
    </row>
    <row r="62" spans="1:14" x14ac:dyDescent="0.2">
      <c r="A62" s="9">
        <v>43808.931021446799</v>
      </c>
      <c r="B62" s="10" t="s">
        <v>93</v>
      </c>
      <c r="C62" s="11" t="s">
        <v>29</v>
      </c>
      <c r="D62" s="10" t="s">
        <v>19</v>
      </c>
      <c r="E62" s="12">
        <f t="shared" si="9"/>
        <v>0</v>
      </c>
      <c r="F62" s="12">
        <f t="shared" si="10"/>
        <v>1</v>
      </c>
      <c r="G62" s="12">
        <f t="shared" si="11"/>
        <v>0</v>
      </c>
      <c r="H62" s="12">
        <f t="shared" si="12"/>
        <v>0</v>
      </c>
      <c r="I62" s="12">
        <f t="shared" si="13"/>
        <v>0</v>
      </c>
      <c r="J62" s="12">
        <f t="shared" si="14"/>
        <v>3</v>
      </c>
      <c r="K62" s="12">
        <f t="shared" si="15"/>
        <v>0</v>
      </c>
      <c r="L62" s="12">
        <f t="shared" si="16"/>
        <v>0</v>
      </c>
      <c r="M62" s="13">
        <f t="shared" si="8"/>
        <v>3</v>
      </c>
      <c r="N62" s="14" t="s">
        <v>33</v>
      </c>
    </row>
    <row r="63" spans="1:14" x14ac:dyDescent="0.2">
      <c r="A63" s="9">
        <v>43789.861211122698</v>
      </c>
      <c r="B63" s="10" t="s">
        <v>94</v>
      </c>
      <c r="C63" s="11" t="s">
        <v>24</v>
      </c>
      <c r="D63" s="10" t="s">
        <v>19</v>
      </c>
      <c r="E63" s="12">
        <f t="shared" si="9"/>
        <v>0</v>
      </c>
      <c r="F63" s="12">
        <f t="shared" si="10"/>
        <v>1</v>
      </c>
      <c r="G63" s="12">
        <f t="shared" si="11"/>
        <v>0</v>
      </c>
      <c r="H63" s="12">
        <f t="shared" si="12"/>
        <v>0</v>
      </c>
      <c r="I63" s="12">
        <f t="shared" si="13"/>
        <v>0</v>
      </c>
      <c r="J63" s="12">
        <f t="shared" si="14"/>
        <v>3</v>
      </c>
      <c r="K63" s="12">
        <f t="shared" si="15"/>
        <v>0</v>
      </c>
      <c r="L63" s="12">
        <f t="shared" si="16"/>
        <v>0</v>
      </c>
      <c r="M63" s="13">
        <f t="shared" si="8"/>
        <v>3</v>
      </c>
      <c r="N63" s="14" t="s">
        <v>33</v>
      </c>
    </row>
    <row r="64" spans="1:14" x14ac:dyDescent="0.2">
      <c r="A64" s="9">
        <v>43788.936580532398</v>
      </c>
      <c r="B64" s="10" t="s">
        <v>95</v>
      </c>
      <c r="C64" s="11" t="s">
        <v>49</v>
      </c>
      <c r="D64" s="10" t="s">
        <v>16</v>
      </c>
      <c r="E64" s="12">
        <f t="shared" si="9"/>
        <v>1</v>
      </c>
      <c r="F64" s="12">
        <f t="shared" si="10"/>
        <v>0</v>
      </c>
      <c r="G64" s="12">
        <f t="shared" si="11"/>
        <v>0</v>
      </c>
      <c r="H64" s="12">
        <f t="shared" si="12"/>
        <v>0</v>
      </c>
      <c r="I64" s="12">
        <f t="shared" si="13"/>
        <v>4</v>
      </c>
      <c r="J64" s="12">
        <f t="shared" si="14"/>
        <v>0</v>
      </c>
      <c r="K64" s="12">
        <f t="shared" si="15"/>
        <v>0</v>
      </c>
      <c r="L64" s="12">
        <f t="shared" si="16"/>
        <v>0</v>
      </c>
      <c r="M64" s="13">
        <f t="shared" si="8"/>
        <v>4</v>
      </c>
      <c r="N64" s="14" t="s">
        <v>21</v>
      </c>
    </row>
    <row r="65" spans="1:14" x14ac:dyDescent="0.2">
      <c r="A65" s="9">
        <v>43793.9165493287</v>
      </c>
      <c r="B65" s="10" t="s">
        <v>96</v>
      </c>
      <c r="C65" s="11" t="s">
        <v>13</v>
      </c>
      <c r="D65" s="10" t="s">
        <v>19</v>
      </c>
      <c r="E65" s="12">
        <f t="shared" si="9"/>
        <v>0</v>
      </c>
      <c r="F65" s="12">
        <f t="shared" si="10"/>
        <v>1</v>
      </c>
      <c r="G65" s="12">
        <f t="shared" si="11"/>
        <v>0</v>
      </c>
      <c r="H65" s="12">
        <f t="shared" si="12"/>
        <v>0</v>
      </c>
      <c r="I65" s="12">
        <f t="shared" si="13"/>
        <v>0</v>
      </c>
      <c r="J65" s="12">
        <f t="shared" si="14"/>
        <v>3</v>
      </c>
      <c r="K65" s="12">
        <f t="shared" si="15"/>
        <v>0</v>
      </c>
      <c r="L65" s="12">
        <f t="shared" si="16"/>
        <v>0</v>
      </c>
      <c r="M65" s="13">
        <f t="shared" si="8"/>
        <v>3</v>
      </c>
      <c r="N65" s="14" t="s">
        <v>33</v>
      </c>
    </row>
    <row r="66" spans="1:14" x14ac:dyDescent="0.2">
      <c r="A66" s="9">
        <v>43796.332772083297</v>
      </c>
      <c r="B66" s="10" t="s">
        <v>97</v>
      </c>
      <c r="C66" s="11" t="s">
        <v>29</v>
      </c>
      <c r="D66" s="10" t="s">
        <v>19</v>
      </c>
      <c r="E66" s="12">
        <f t="shared" ref="E66:E97" si="17">COUNTIF(D66:D66,"A")</f>
        <v>0</v>
      </c>
      <c r="F66" s="12">
        <f t="shared" ref="F66:F97" si="18">COUNTIF(D66:D66,"B")</f>
        <v>1</v>
      </c>
      <c r="G66" s="12">
        <f t="shared" ref="G66:G97" si="19">COUNTIF(D66:D66,"C")</f>
        <v>0</v>
      </c>
      <c r="H66" s="12">
        <f t="shared" ref="H66:H97" si="20">COUNTIF(D66:D66,"D")</f>
        <v>0</v>
      </c>
      <c r="I66" s="12">
        <f t="shared" si="13"/>
        <v>0</v>
      </c>
      <c r="J66" s="12">
        <f t="shared" si="14"/>
        <v>3</v>
      </c>
      <c r="K66" s="12">
        <f t="shared" si="15"/>
        <v>0</v>
      </c>
      <c r="L66" s="12">
        <f t="shared" si="16"/>
        <v>0</v>
      </c>
      <c r="M66" s="13">
        <f t="shared" ref="M66:M126" si="21">SUM(I66:L66)</f>
        <v>3</v>
      </c>
      <c r="N66" s="14" t="s">
        <v>33</v>
      </c>
    </row>
    <row r="67" spans="1:14" x14ac:dyDescent="0.2">
      <c r="A67" s="9">
        <v>43787.711429780102</v>
      </c>
      <c r="B67" s="10" t="s">
        <v>98</v>
      </c>
      <c r="C67" s="11" t="s">
        <v>26</v>
      </c>
      <c r="D67" s="10" t="s">
        <v>19</v>
      </c>
      <c r="E67" s="12">
        <f t="shared" si="17"/>
        <v>0</v>
      </c>
      <c r="F67" s="12">
        <f t="shared" si="18"/>
        <v>1</v>
      </c>
      <c r="G67" s="12">
        <f t="shared" si="19"/>
        <v>0</v>
      </c>
      <c r="H67" s="12">
        <f t="shared" si="20"/>
        <v>0</v>
      </c>
      <c r="I67" s="12">
        <f t="shared" si="13"/>
        <v>0</v>
      </c>
      <c r="J67" s="12">
        <f t="shared" ref="J67:J126" si="22">F67*3</f>
        <v>3</v>
      </c>
      <c r="K67" s="12">
        <f t="shared" ref="K67:K126" si="23">G67*2</f>
        <v>0</v>
      </c>
      <c r="L67" s="12">
        <f t="shared" ref="L67:L126" si="24">H67*1</f>
        <v>0</v>
      </c>
      <c r="M67" s="13">
        <f t="shared" si="21"/>
        <v>3</v>
      </c>
      <c r="N67" s="14" t="s">
        <v>33</v>
      </c>
    </row>
    <row r="68" spans="1:14" x14ac:dyDescent="0.2">
      <c r="A68" s="9">
        <v>43787.7606272454</v>
      </c>
      <c r="B68" s="10" t="s">
        <v>99</v>
      </c>
      <c r="C68" s="11" t="s">
        <v>13</v>
      </c>
      <c r="D68" s="10" t="s">
        <v>22</v>
      </c>
      <c r="E68" s="12">
        <f t="shared" si="17"/>
        <v>0</v>
      </c>
      <c r="F68" s="12">
        <f t="shared" si="18"/>
        <v>0</v>
      </c>
      <c r="G68" s="12">
        <f t="shared" si="19"/>
        <v>1</v>
      </c>
      <c r="H68" s="12">
        <f t="shared" si="20"/>
        <v>0</v>
      </c>
      <c r="I68" s="12">
        <f t="shared" ref="I68:I126" si="25">E68*4</f>
        <v>0</v>
      </c>
      <c r="J68" s="12">
        <f t="shared" si="22"/>
        <v>0</v>
      </c>
      <c r="K68" s="12">
        <f t="shared" si="23"/>
        <v>2</v>
      </c>
      <c r="L68" s="12">
        <f t="shared" si="24"/>
        <v>0</v>
      </c>
      <c r="M68" s="13">
        <f t="shared" si="21"/>
        <v>2</v>
      </c>
      <c r="N68" s="14" t="s">
        <v>15</v>
      </c>
    </row>
    <row r="69" spans="1:14" x14ac:dyDescent="0.2">
      <c r="A69" s="9">
        <v>43787.9142939468</v>
      </c>
      <c r="B69" s="10" t="s">
        <v>100</v>
      </c>
      <c r="C69" s="11" t="s">
        <v>81</v>
      </c>
      <c r="D69" s="10" t="s">
        <v>19</v>
      </c>
      <c r="E69" s="12">
        <f t="shared" si="17"/>
        <v>0</v>
      </c>
      <c r="F69" s="12">
        <f t="shared" si="18"/>
        <v>1</v>
      </c>
      <c r="G69" s="12">
        <f t="shared" si="19"/>
        <v>0</v>
      </c>
      <c r="H69" s="12">
        <f t="shared" si="20"/>
        <v>0</v>
      </c>
      <c r="I69" s="12">
        <f t="shared" si="25"/>
        <v>0</v>
      </c>
      <c r="J69" s="12">
        <f t="shared" si="22"/>
        <v>3</v>
      </c>
      <c r="K69" s="12">
        <f t="shared" si="23"/>
        <v>0</v>
      </c>
      <c r="L69" s="12">
        <f t="shared" si="24"/>
        <v>0</v>
      </c>
      <c r="M69" s="13">
        <f t="shared" si="21"/>
        <v>3</v>
      </c>
      <c r="N69" s="14" t="s">
        <v>33</v>
      </c>
    </row>
    <row r="70" spans="1:14" x14ac:dyDescent="0.2">
      <c r="A70" s="9">
        <v>43787.716753067099</v>
      </c>
      <c r="B70" s="10" t="s">
        <v>101</v>
      </c>
      <c r="C70" s="11" t="s">
        <v>29</v>
      </c>
      <c r="D70" s="10" t="s">
        <v>14</v>
      </c>
      <c r="E70" s="12">
        <f t="shared" si="17"/>
        <v>0</v>
      </c>
      <c r="F70" s="12">
        <f t="shared" si="18"/>
        <v>0</v>
      </c>
      <c r="G70" s="12">
        <f t="shared" si="19"/>
        <v>0</v>
      </c>
      <c r="H70" s="12">
        <f t="shared" si="20"/>
        <v>1</v>
      </c>
      <c r="I70" s="12">
        <f t="shared" si="25"/>
        <v>0</v>
      </c>
      <c r="J70" s="12">
        <f t="shared" si="22"/>
        <v>0</v>
      </c>
      <c r="K70" s="12">
        <f t="shared" si="23"/>
        <v>0</v>
      </c>
      <c r="L70" s="12">
        <f t="shared" si="24"/>
        <v>1</v>
      </c>
      <c r="M70" s="13">
        <f t="shared" si="21"/>
        <v>1</v>
      </c>
      <c r="N70" s="14" t="s">
        <v>15</v>
      </c>
    </row>
    <row r="71" spans="1:14" x14ac:dyDescent="0.2">
      <c r="A71" s="9">
        <v>43788.814659456002</v>
      </c>
      <c r="B71" s="10" t="s">
        <v>102</v>
      </c>
      <c r="C71" s="11" t="s">
        <v>81</v>
      </c>
      <c r="D71" s="10" t="s">
        <v>22</v>
      </c>
      <c r="E71" s="12">
        <f t="shared" si="17"/>
        <v>0</v>
      </c>
      <c r="F71" s="12">
        <f t="shared" si="18"/>
        <v>0</v>
      </c>
      <c r="G71" s="12">
        <f t="shared" si="19"/>
        <v>1</v>
      </c>
      <c r="H71" s="12">
        <f t="shared" si="20"/>
        <v>0</v>
      </c>
      <c r="I71" s="12">
        <f t="shared" si="25"/>
        <v>0</v>
      </c>
      <c r="J71" s="12">
        <f t="shared" si="22"/>
        <v>0</v>
      </c>
      <c r="K71" s="12">
        <f t="shared" si="23"/>
        <v>2</v>
      </c>
      <c r="L71" s="12">
        <f t="shared" si="24"/>
        <v>0</v>
      </c>
      <c r="M71" s="13">
        <f t="shared" si="21"/>
        <v>2</v>
      </c>
      <c r="N71" s="14" t="s">
        <v>15</v>
      </c>
    </row>
    <row r="72" spans="1:14" x14ac:dyDescent="0.2">
      <c r="A72" s="9">
        <v>43788.421969618103</v>
      </c>
      <c r="B72" s="10" t="s">
        <v>103</v>
      </c>
      <c r="C72" s="11" t="s">
        <v>24</v>
      </c>
      <c r="D72" s="10" t="s">
        <v>22</v>
      </c>
      <c r="E72" s="12">
        <f t="shared" si="17"/>
        <v>0</v>
      </c>
      <c r="F72" s="12">
        <f t="shared" si="18"/>
        <v>0</v>
      </c>
      <c r="G72" s="12">
        <f t="shared" si="19"/>
        <v>1</v>
      </c>
      <c r="H72" s="12">
        <f t="shared" si="20"/>
        <v>0</v>
      </c>
      <c r="I72" s="12">
        <f t="shared" si="25"/>
        <v>0</v>
      </c>
      <c r="J72" s="12">
        <f t="shared" si="22"/>
        <v>0</v>
      </c>
      <c r="K72" s="12">
        <f t="shared" si="23"/>
        <v>2</v>
      </c>
      <c r="L72" s="12">
        <f t="shared" si="24"/>
        <v>0</v>
      </c>
      <c r="M72" s="13">
        <f t="shared" si="21"/>
        <v>2</v>
      </c>
      <c r="N72" s="14" t="s">
        <v>15</v>
      </c>
    </row>
    <row r="73" spans="1:14" x14ac:dyDescent="0.2">
      <c r="A73" s="9">
        <v>43803.7564846065</v>
      </c>
      <c r="B73" s="10" t="s">
        <v>104</v>
      </c>
      <c r="C73" s="11" t="s">
        <v>39</v>
      </c>
      <c r="D73" s="10" t="s">
        <v>22</v>
      </c>
      <c r="E73" s="12">
        <f t="shared" si="17"/>
        <v>0</v>
      </c>
      <c r="F73" s="12">
        <f t="shared" si="18"/>
        <v>0</v>
      </c>
      <c r="G73" s="12">
        <f t="shared" si="19"/>
        <v>1</v>
      </c>
      <c r="H73" s="12">
        <f t="shared" si="20"/>
        <v>0</v>
      </c>
      <c r="I73" s="12">
        <f t="shared" si="25"/>
        <v>0</v>
      </c>
      <c r="J73" s="12">
        <f t="shared" si="22"/>
        <v>0</v>
      </c>
      <c r="K73" s="12">
        <f t="shared" si="23"/>
        <v>2</v>
      </c>
      <c r="L73" s="12">
        <f t="shared" si="24"/>
        <v>0</v>
      </c>
      <c r="M73" s="13">
        <f t="shared" si="21"/>
        <v>2</v>
      </c>
      <c r="N73" s="14" t="s">
        <v>15</v>
      </c>
    </row>
    <row r="74" spans="1:14" x14ac:dyDescent="0.2">
      <c r="A74" s="9">
        <v>43806.777653067104</v>
      </c>
      <c r="B74" s="10" t="s">
        <v>105</v>
      </c>
      <c r="C74" s="11" t="s">
        <v>49</v>
      </c>
      <c r="D74" s="10" t="s">
        <v>22</v>
      </c>
      <c r="E74" s="12">
        <f t="shared" si="17"/>
        <v>0</v>
      </c>
      <c r="F74" s="12">
        <f t="shared" si="18"/>
        <v>0</v>
      </c>
      <c r="G74" s="12">
        <f t="shared" si="19"/>
        <v>1</v>
      </c>
      <c r="H74" s="12">
        <f t="shared" si="20"/>
        <v>0</v>
      </c>
      <c r="I74" s="12">
        <f t="shared" si="25"/>
        <v>0</v>
      </c>
      <c r="J74" s="12">
        <f t="shared" si="22"/>
        <v>0</v>
      </c>
      <c r="K74" s="12">
        <f t="shared" si="23"/>
        <v>2</v>
      </c>
      <c r="L74" s="12">
        <f t="shared" si="24"/>
        <v>0</v>
      </c>
      <c r="M74" s="13">
        <f t="shared" si="21"/>
        <v>2</v>
      </c>
      <c r="N74" s="14" t="s">
        <v>15</v>
      </c>
    </row>
    <row r="75" spans="1:14" x14ac:dyDescent="0.2">
      <c r="A75" s="9">
        <v>43802.493531736101</v>
      </c>
      <c r="B75" s="10" t="s">
        <v>106</v>
      </c>
      <c r="C75" s="11" t="s">
        <v>29</v>
      </c>
      <c r="D75" s="10" t="s">
        <v>19</v>
      </c>
      <c r="E75" s="12">
        <f t="shared" si="17"/>
        <v>0</v>
      </c>
      <c r="F75" s="12">
        <f t="shared" si="18"/>
        <v>1</v>
      </c>
      <c r="G75" s="12">
        <f t="shared" si="19"/>
        <v>0</v>
      </c>
      <c r="H75" s="12">
        <f t="shared" si="20"/>
        <v>0</v>
      </c>
      <c r="I75" s="12">
        <f t="shared" si="25"/>
        <v>0</v>
      </c>
      <c r="J75" s="12">
        <f t="shared" si="22"/>
        <v>3</v>
      </c>
      <c r="K75" s="12">
        <f t="shared" si="23"/>
        <v>0</v>
      </c>
      <c r="L75" s="12">
        <f t="shared" si="24"/>
        <v>0</v>
      </c>
      <c r="M75" s="13">
        <f t="shared" si="21"/>
        <v>3</v>
      </c>
      <c r="N75" s="14" t="s">
        <v>33</v>
      </c>
    </row>
    <row r="76" spans="1:14" x14ac:dyDescent="0.2">
      <c r="A76" s="9">
        <v>43790.724515127302</v>
      </c>
      <c r="B76" s="10" t="s">
        <v>107</v>
      </c>
      <c r="C76" s="11" t="s">
        <v>26</v>
      </c>
      <c r="D76" s="10" t="s">
        <v>19</v>
      </c>
      <c r="E76" s="12">
        <f t="shared" si="17"/>
        <v>0</v>
      </c>
      <c r="F76" s="12">
        <f t="shared" si="18"/>
        <v>1</v>
      </c>
      <c r="G76" s="12">
        <f t="shared" si="19"/>
        <v>0</v>
      </c>
      <c r="H76" s="12">
        <f t="shared" si="20"/>
        <v>0</v>
      </c>
      <c r="I76" s="12">
        <f t="shared" si="25"/>
        <v>0</v>
      </c>
      <c r="J76" s="12">
        <f t="shared" si="22"/>
        <v>3</v>
      </c>
      <c r="K76" s="12">
        <f t="shared" si="23"/>
        <v>0</v>
      </c>
      <c r="L76" s="12">
        <f t="shared" si="24"/>
        <v>0</v>
      </c>
      <c r="M76" s="13">
        <f t="shared" si="21"/>
        <v>3</v>
      </c>
      <c r="N76" s="14" t="s">
        <v>33</v>
      </c>
    </row>
    <row r="77" spans="1:14" x14ac:dyDescent="0.2">
      <c r="A77" s="9">
        <v>43791.717684837997</v>
      </c>
      <c r="B77" s="10" t="s">
        <v>108</v>
      </c>
      <c r="C77" s="11" t="s">
        <v>24</v>
      </c>
      <c r="D77" s="10" t="s">
        <v>22</v>
      </c>
      <c r="E77" s="12">
        <f t="shared" si="17"/>
        <v>0</v>
      </c>
      <c r="F77" s="12">
        <f t="shared" si="18"/>
        <v>0</v>
      </c>
      <c r="G77" s="12">
        <f t="shared" si="19"/>
        <v>1</v>
      </c>
      <c r="H77" s="12">
        <f t="shared" si="20"/>
        <v>0</v>
      </c>
      <c r="I77" s="12">
        <f t="shared" si="25"/>
        <v>0</v>
      </c>
      <c r="J77" s="12">
        <f t="shared" si="22"/>
        <v>0</v>
      </c>
      <c r="K77" s="12">
        <f t="shared" si="23"/>
        <v>2</v>
      </c>
      <c r="L77" s="12">
        <f t="shared" si="24"/>
        <v>0</v>
      </c>
      <c r="M77" s="13">
        <f t="shared" si="21"/>
        <v>2</v>
      </c>
      <c r="N77" s="14" t="s">
        <v>15</v>
      </c>
    </row>
    <row r="78" spans="1:14" x14ac:dyDescent="0.2">
      <c r="A78" s="9">
        <v>43787.685768252297</v>
      </c>
      <c r="B78" s="10" t="s">
        <v>109</v>
      </c>
      <c r="C78" s="11" t="s">
        <v>18</v>
      </c>
      <c r="D78" s="10" t="s">
        <v>19</v>
      </c>
      <c r="E78" s="12">
        <f t="shared" si="17"/>
        <v>0</v>
      </c>
      <c r="F78" s="12">
        <f t="shared" si="18"/>
        <v>1</v>
      </c>
      <c r="G78" s="12">
        <f t="shared" si="19"/>
        <v>0</v>
      </c>
      <c r="H78" s="12">
        <f t="shared" si="20"/>
        <v>0</v>
      </c>
      <c r="I78" s="12">
        <f t="shared" si="25"/>
        <v>0</v>
      </c>
      <c r="J78" s="12">
        <f t="shared" si="22"/>
        <v>3</v>
      </c>
      <c r="K78" s="12">
        <f t="shared" si="23"/>
        <v>0</v>
      </c>
      <c r="L78" s="12">
        <f t="shared" si="24"/>
        <v>0</v>
      </c>
      <c r="M78" s="13">
        <f t="shared" si="21"/>
        <v>3</v>
      </c>
      <c r="N78" s="14" t="s">
        <v>33</v>
      </c>
    </row>
    <row r="79" spans="1:14" x14ac:dyDescent="0.2">
      <c r="A79" s="9">
        <v>43794.500198854199</v>
      </c>
      <c r="B79" s="10" t="s">
        <v>110</v>
      </c>
      <c r="C79" s="11" t="s">
        <v>13</v>
      </c>
      <c r="D79" s="10" t="s">
        <v>22</v>
      </c>
      <c r="E79" s="12">
        <f t="shared" si="17"/>
        <v>0</v>
      </c>
      <c r="F79" s="12">
        <f t="shared" si="18"/>
        <v>0</v>
      </c>
      <c r="G79" s="12">
        <f t="shared" si="19"/>
        <v>1</v>
      </c>
      <c r="H79" s="12">
        <f t="shared" si="20"/>
        <v>0</v>
      </c>
      <c r="I79" s="12">
        <f t="shared" si="25"/>
        <v>0</v>
      </c>
      <c r="J79" s="12">
        <f t="shared" si="22"/>
        <v>0</v>
      </c>
      <c r="K79" s="12">
        <f t="shared" si="23"/>
        <v>2</v>
      </c>
      <c r="L79" s="12">
        <f t="shared" si="24"/>
        <v>0</v>
      </c>
      <c r="M79" s="13">
        <f t="shared" si="21"/>
        <v>2</v>
      </c>
      <c r="N79" s="14" t="s">
        <v>15</v>
      </c>
    </row>
    <row r="80" spans="1:14" x14ac:dyDescent="0.2">
      <c r="A80" s="9">
        <v>43793.611553553201</v>
      </c>
      <c r="B80" s="10" t="s">
        <v>111</v>
      </c>
      <c r="C80" s="11" t="s">
        <v>13</v>
      </c>
      <c r="D80" s="10" t="s">
        <v>16</v>
      </c>
      <c r="E80" s="12">
        <f t="shared" si="17"/>
        <v>1</v>
      </c>
      <c r="F80" s="12">
        <f t="shared" si="18"/>
        <v>0</v>
      </c>
      <c r="G80" s="12">
        <f t="shared" si="19"/>
        <v>0</v>
      </c>
      <c r="H80" s="12">
        <f t="shared" si="20"/>
        <v>0</v>
      </c>
      <c r="I80" s="12">
        <f t="shared" si="25"/>
        <v>4</v>
      </c>
      <c r="J80" s="12">
        <f t="shared" si="22"/>
        <v>0</v>
      </c>
      <c r="K80" s="12">
        <f t="shared" si="23"/>
        <v>0</v>
      </c>
      <c r="L80" s="12">
        <f t="shared" si="24"/>
        <v>0</v>
      </c>
      <c r="M80" s="13">
        <f t="shared" si="21"/>
        <v>4</v>
      </c>
      <c r="N80" s="14" t="s">
        <v>21</v>
      </c>
    </row>
    <row r="81" spans="1:14" x14ac:dyDescent="0.2">
      <c r="A81" s="9">
        <v>43788.424819687498</v>
      </c>
      <c r="B81" s="10" t="s">
        <v>112</v>
      </c>
      <c r="C81" s="11" t="s">
        <v>39</v>
      </c>
      <c r="D81" s="10" t="s">
        <v>19</v>
      </c>
      <c r="E81" s="12">
        <f t="shared" si="17"/>
        <v>0</v>
      </c>
      <c r="F81" s="12">
        <f t="shared" si="18"/>
        <v>1</v>
      </c>
      <c r="G81" s="12">
        <f t="shared" si="19"/>
        <v>0</v>
      </c>
      <c r="H81" s="12">
        <f t="shared" si="20"/>
        <v>0</v>
      </c>
      <c r="I81" s="12">
        <f t="shared" si="25"/>
        <v>0</v>
      </c>
      <c r="J81" s="12">
        <f t="shared" si="22"/>
        <v>3</v>
      </c>
      <c r="K81" s="12">
        <f t="shared" si="23"/>
        <v>0</v>
      </c>
      <c r="L81" s="12">
        <f t="shared" si="24"/>
        <v>0</v>
      </c>
      <c r="M81" s="13">
        <f t="shared" si="21"/>
        <v>3</v>
      </c>
      <c r="N81" s="14" t="s">
        <v>33</v>
      </c>
    </row>
    <row r="82" spans="1:14" x14ac:dyDescent="0.2">
      <c r="A82" s="9">
        <v>43790.750090046298</v>
      </c>
      <c r="B82" s="10" t="s">
        <v>113</v>
      </c>
      <c r="C82" s="11" t="s">
        <v>49</v>
      </c>
      <c r="D82" s="10" t="s">
        <v>14</v>
      </c>
      <c r="E82" s="12">
        <f t="shared" si="17"/>
        <v>0</v>
      </c>
      <c r="F82" s="12">
        <f t="shared" si="18"/>
        <v>0</v>
      </c>
      <c r="G82" s="12">
        <f t="shared" si="19"/>
        <v>0</v>
      </c>
      <c r="H82" s="12">
        <f t="shared" si="20"/>
        <v>1</v>
      </c>
      <c r="I82" s="12">
        <f t="shared" si="25"/>
        <v>0</v>
      </c>
      <c r="J82" s="12">
        <f t="shared" si="22"/>
        <v>0</v>
      </c>
      <c r="K82" s="12">
        <f t="shared" si="23"/>
        <v>0</v>
      </c>
      <c r="L82" s="12">
        <f t="shared" si="24"/>
        <v>1</v>
      </c>
      <c r="M82" s="13">
        <f t="shared" si="21"/>
        <v>1</v>
      </c>
      <c r="N82" s="14" t="s">
        <v>15</v>
      </c>
    </row>
    <row r="83" spans="1:14" x14ac:dyDescent="0.2">
      <c r="A83" s="9">
        <v>43798.984959872701</v>
      </c>
      <c r="B83" s="10" t="s">
        <v>114</v>
      </c>
      <c r="C83" s="11" t="s">
        <v>24</v>
      </c>
      <c r="D83" s="10" t="s">
        <v>19</v>
      </c>
      <c r="E83" s="12">
        <f t="shared" si="17"/>
        <v>0</v>
      </c>
      <c r="F83" s="12">
        <f t="shared" si="18"/>
        <v>1</v>
      </c>
      <c r="G83" s="12">
        <f t="shared" si="19"/>
        <v>0</v>
      </c>
      <c r="H83" s="12">
        <f t="shared" si="20"/>
        <v>0</v>
      </c>
      <c r="I83" s="12">
        <f t="shared" si="25"/>
        <v>0</v>
      </c>
      <c r="J83" s="12">
        <f t="shared" si="22"/>
        <v>3</v>
      </c>
      <c r="K83" s="12">
        <f t="shared" si="23"/>
        <v>0</v>
      </c>
      <c r="L83" s="12">
        <f t="shared" si="24"/>
        <v>0</v>
      </c>
      <c r="M83" s="13">
        <f t="shared" si="21"/>
        <v>3</v>
      </c>
      <c r="N83" s="14" t="s">
        <v>33</v>
      </c>
    </row>
    <row r="84" spans="1:14" x14ac:dyDescent="0.2">
      <c r="A84" s="9">
        <v>43794.874082222203</v>
      </c>
      <c r="B84" s="10" t="s">
        <v>115</v>
      </c>
      <c r="C84" s="11" t="s">
        <v>13</v>
      </c>
      <c r="D84" s="10" t="s">
        <v>14</v>
      </c>
      <c r="E84" s="12">
        <f t="shared" si="17"/>
        <v>0</v>
      </c>
      <c r="F84" s="12">
        <f t="shared" si="18"/>
        <v>0</v>
      </c>
      <c r="G84" s="12">
        <f t="shared" si="19"/>
        <v>0</v>
      </c>
      <c r="H84" s="12">
        <f t="shared" si="20"/>
        <v>1</v>
      </c>
      <c r="I84" s="12">
        <f t="shared" si="25"/>
        <v>0</v>
      </c>
      <c r="J84" s="12">
        <f t="shared" si="22"/>
        <v>0</v>
      </c>
      <c r="K84" s="12">
        <f t="shared" si="23"/>
        <v>0</v>
      </c>
      <c r="L84" s="12">
        <f t="shared" si="24"/>
        <v>1</v>
      </c>
      <c r="M84" s="13">
        <f t="shared" si="21"/>
        <v>1</v>
      </c>
      <c r="N84" s="14" t="s">
        <v>15</v>
      </c>
    </row>
    <row r="85" spans="1:14" x14ac:dyDescent="0.2">
      <c r="A85" s="9">
        <v>43788.974441655097</v>
      </c>
      <c r="B85" s="10" t="s">
        <v>116</v>
      </c>
      <c r="C85" s="11" t="s">
        <v>26</v>
      </c>
      <c r="D85" s="10" t="s">
        <v>14</v>
      </c>
      <c r="E85" s="12">
        <f t="shared" si="17"/>
        <v>0</v>
      </c>
      <c r="F85" s="12">
        <f t="shared" si="18"/>
        <v>0</v>
      </c>
      <c r="G85" s="12">
        <f t="shared" si="19"/>
        <v>0</v>
      </c>
      <c r="H85" s="12">
        <f t="shared" si="20"/>
        <v>1</v>
      </c>
      <c r="I85" s="12">
        <f t="shared" si="25"/>
        <v>0</v>
      </c>
      <c r="J85" s="12">
        <f t="shared" si="22"/>
        <v>0</v>
      </c>
      <c r="K85" s="12">
        <f t="shared" si="23"/>
        <v>0</v>
      </c>
      <c r="L85" s="12">
        <f t="shared" si="24"/>
        <v>1</v>
      </c>
      <c r="M85" s="13">
        <f t="shared" si="21"/>
        <v>1</v>
      </c>
      <c r="N85" s="14" t="s">
        <v>15</v>
      </c>
    </row>
    <row r="86" spans="1:14" x14ac:dyDescent="0.2">
      <c r="A86" s="9">
        <v>43789.782283148103</v>
      </c>
      <c r="B86" s="10" t="s">
        <v>117</v>
      </c>
      <c r="C86" s="11" t="s">
        <v>47</v>
      </c>
      <c r="D86" s="10" t="s">
        <v>19</v>
      </c>
      <c r="E86" s="12">
        <f t="shared" si="17"/>
        <v>0</v>
      </c>
      <c r="F86" s="12">
        <f t="shared" si="18"/>
        <v>1</v>
      </c>
      <c r="G86" s="12">
        <f t="shared" si="19"/>
        <v>0</v>
      </c>
      <c r="H86" s="12">
        <f t="shared" si="20"/>
        <v>0</v>
      </c>
      <c r="I86" s="12">
        <f t="shared" si="25"/>
        <v>0</v>
      </c>
      <c r="J86" s="12">
        <f t="shared" si="22"/>
        <v>3</v>
      </c>
      <c r="K86" s="12">
        <f t="shared" si="23"/>
        <v>0</v>
      </c>
      <c r="L86" s="12">
        <f t="shared" si="24"/>
        <v>0</v>
      </c>
      <c r="M86" s="13">
        <f t="shared" si="21"/>
        <v>3</v>
      </c>
      <c r="N86" s="14" t="s">
        <v>33</v>
      </c>
    </row>
    <row r="87" spans="1:14" x14ac:dyDescent="0.2">
      <c r="A87" s="9">
        <v>43787.769988460699</v>
      </c>
      <c r="B87" s="10" t="s">
        <v>118</v>
      </c>
      <c r="C87" s="11" t="s">
        <v>49</v>
      </c>
      <c r="D87" s="10" t="s">
        <v>22</v>
      </c>
      <c r="E87" s="12">
        <f t="shared" si="17"/>
        <v>0</v>
      </c>
      <c r="F87" s="12">
        <f t="shared" si="18"/>
        <v>0</v>
      </c>
      <c r="G87" s="12">
        <f t="shared" si="19"/>
        <v>1</v>
      </c>
      <c r="H87" s="12">
        <f t="shared" si="20"/>
        <v>0</v>
      </c>
      <c r="I87" s="12">
        <f t="shared" si="25"/>
        <v>0</v>
      </c>
      <c r="J87" s="12">
        <f t="shared" si="22"/>
        <v>0</v>
      </c>
      <c r="K87" s="12">
        <f t="shared" si="23"/>
        <v>2</v>
      </c>
      <c r="L87" s="12">
        <f t="shared" si="24"/>
        <v>0</v>
      </c>
      <c r="M87" s="13">
        <f t="shared" si="21"/>
        <v>2</v>
      </c>
      <c r="N87" s="14" t="s">
        <v>15</v>
      </c>
    </row>
    <row r="88" spans="1:14" x14ac:dyDescent="0.2">
      <c r="A88" s="9">
        <v>43790.383792534703</v>
      </c>
      <c r="B88" s="10" t="s">
        <v>119</v>
      </c>
      <c r="C88" s="11" t="s">
        <v>18</v>
      </c>
      <c r="D88" s="10" t="s">
        <v>14</v>
      </c>
      <c r="E88" s="12">
        <f t="shared" si="17"/>
        <v>0</v>
      </c>
      <c r="F88" s="12">
        <f t="shared" si="18"/>
        <v>0</v>
      </c>
      <c r="G88" s="12">
        <f t="shared" si="19"/>
        <v>0</v>
      </c>
      <c r="H88" s="12">
        <f t="shared" si="20"/>
        <v>1</v>
      </c>
      <c r="I88" s="12">
        <f t="shared" si="25"/>
        <v>0</v>
      </c>
      <c r="J88" s="12">
        <f t="shared" si="22"/>
        <v>0</v>
      </c>
      <c r="K88" s="12">
        <f t="shared" si="23"/>
        <v>0</v>
      </c>
      <c r="L88" s="12">
        <f t="shared" si="24"/>
        <v>1</v>
      </c>
      <c r="M88" s="13">
        <f t="shared" si="21"/>
        <v>1</v>
      </c>
      <c r="N88" s="14" t="s">
        <v>15</v>
      </c>
    </row>
    <row r="89" spans="1:14" x14ac:dyDescent="0.2">
      <c r="A89" s="9">
        <v>43788.2783317824</v>
      </c>
      <c r="B89" s="10" t="s">
        <v>120</v>
      </c>
      <c r="C89" s="11" t="s">
        <v>49</v>
      </c>
      <c r="D89" s="10" t="s">
        <v>22</v>
      </c>
      <c r="E89" s="12">
        <f t="shared" si="17"/>
        <v>0</v>
      </c>
      <c r="F89" s="12">
        <f t="shared" si="18"/>
        <v>0</v>
      </c>
      <c r="G89" s="12">
        <f t="shared" si="19"/>
        <v>1</v>
      </c>
      <c r="H89" s="12">
        <f t="shared" si="20"/>
        <v>0</v>
      </c>
      <c r="I89" s="12">
        <f t="shared" si="25"/>
        <v>0</v>
      </c>
      <c r="J89" s="12">
        <f t="shared" si="22"/>
        <v>0</v>
      </c>
      <c r="K89" s="12">
        <f t="shared" si="23"/>
        <v>2</v>
      </c>
      <c r="L89" s="12">
        <f t="shared" si="24"/>
        <v>0</v>
      </c>
      <c r="M89" s="13">
        <f t="shared" si="21"/>
        <v>2</v>
      </c>
      <c r="N89" s="14" t="s">
        <v>15</v>
      </c>
    </row>
    <row r="90" spans="1:14" x14ac:dyDescent="0.2">
      <c r="A90" s="9">
        <v>43808.759875289397</v>
      </c>
      <c r="B90" s="10" t="s">
        <v>121</v>
      </c>
      <c r="C90" s="11" t="s">
        <v>29</v>
      </c>
      <c r="D90" s="10" t="s">
        <v>19</v>
      </c>
      <c r="E90" s="12">
        <f t="shared" si="17"/>
        <v>0</v>
      </c>
      <c r="F90" s="12">
        <f t="shared" si="18"/>
        <v>1</v>
      </c>
      <c r="G90" s="12">
        <f t="shared" si="19"/>
        <v>0</v>
      </c>
      <c r="H90" s="12">
        <f t="shared" si="20"/>
        <v>0</v>
      </c>
      <c r="I90" s="12">
        <f t="shared" si="25"/>
        <v>0</v>
      </c>
      <c r="J90" s="12">
        <f t="shared" si="22"/>
        <v>3</v>
      </c>
      <c r="K90" s="12">
        <f t="shared" si="23"/>
        <v>0</v>
      </c>
      <c r="L90" s="12">
        <f t="shared" si="24"/>
        <v>0</v>
      </c>
      <c r="M90" s="13">
        <f t="shared" si="21"/>
        <v>3</v>
      </c>
      <c r="N90" s="14" t="s">
        <v>33</v>
      </c>
    </row>
    <row r="91" spans="1:14" x14ac:dyDescent="0.2">
      <c r="A91" s="9">
        <v>43787.899292534697</v>
      </c>
      <c r="B91" s="10" t="s">
        <v>122</v>
      </c>
      <c r="C91" s="11" t="s">
        <v>81</v>
      </c>
      <c r="D91" s="10" t="s">
        <v>16</v>
      </c>
      <c r="E91" s="12">
        <f t="shared" si="17"/>
        <v>1</v>
      </c>
      <c r="F91" s="12">
        <f t="shared" si="18"/>
        <v>0</v>
      </c>
      <c r="G91" s="12">
        <f t="shared" si="19"/>
        <v>0</v>
      </c>
      <c r="H91" s="12">
        <f t="shared" si="20"/>
        <v>0</v>
      </c>
      <c r="I91" s="12">
        <f t="shared" si="25"/>
        <v>4</v>
      </c>
      <c r="J91" s="12">
        <f t="shared" si="22"/>
        <v>0</v>
      </c>
      <c r="K91" s="12">
        <f t="shared" si="23"/>
        <v>0</v>
      </c>
      <c r="L91" s="12">
        <f t="shared" si="24"/>
        <v>0</v>
      </c>
      <c r="M91" s="13">
        <f t="shared" si="21"/>
        <v>4</v>
      </c>
      <c r="N91" s="14" t="s">
        <v>21</v>
      </c>
    </row>
    <row r="92" spans="1:14" x14ac:dyDescent="0.2">
      <c r="A92" s="9">
        <v>43788.8710957523</v>
      </c>
      <c r="B92" s="10" t="s">
        <v>123</v>
      </c>
      <c r="C92" s="11" t="s">
        <v>26</v>
      </c>
      <c r="D92" s="10" t="s">
        <v>19</v>
      </c>
      <c r="E92" s="12">
        <f t="shared" si="17"/>
        <v>0</v>
      </c>
      <c r="F92" s="12">
        <f t="shared" si="18"/>
        <v>1</v>
      </c>
      <c r="G92" s="12">
        <f t="shared" si="19"/>
        <v>0</v>
      </c>
      <c r="H92" s="12">
        <f t="shared" si="20"/>
        <v>0</v>
      </c>
      <c r="I92" s="12">
        <f t="shared" si="25"/>
        <v>0</v>
      </c>
      <c r="J92" s="12">
        <f t="shared" si="22"/>
        <v>3</v>
      </c>
      <c r="K92" s="12">
        <f t="shared" si="23"/>
        <v>0</v>
      </c>
      <c r="L92" s="12">
        <f t="shared" si="24"/>
        <v>0</v>
      </c>
      <c r="M92" s="13">
        <f t="shared" si="21"/>
        <v>3</v>
      </c>
      <c r="N92" s="14" t="s">
        <v>33</v>
      </c>
    </row>
    <row r="93" spans="1:14" x14ac:dyDescent="0.2">
      <c r="A93" s="9">
        <v>43787.811426655098</v>
      </c>
      <c r="B93" s="10" t="s">
        <v>124</v>
      </c>
      <c r="C93" s="11" t="s">
        <v>81</v>
      </c>
      <c r="D93" s="10" t="s">
        <v>22</v>
      </c>
      <c r="E93" s="12">
        <f t="shared" si="17"/>
        <v>0</v>
      </c>
      <c r="F93" s="12">
        <f t="shared" si="18"/>
        <v>0</v>
      </c>
      <c r="G93" s="12">
        <f t="shared" si="19"/>
        <v>1</v>
      </c>
      <c r="H93" s="12">
        <f t="shared" si="20"/>
        <v>0</v>
      </c>
      <c r="I93" s="12">
        <f t="shared" si="25"/>
        <v>0</v>
      </c>
      <c r="J93" s="12">
        <f t="shared" si="22"/>
        <v>0</v>
      </c>
      <c r="K93" s="12">
        <f t="shared" si="23"/>
        <v>2</v>
      </c>
      <c r="L93" s="12">
        <f t="shared" si="24"/>
        <v>0</v>
      </c>
      <c r="M93" s="13">
        <f t="shared" si="21"/>
        <v>2</v>
      </c>
      <c r="N93" s="14" t="s">
        <v>15</v>
      </c>
    </row>
    <row r="94" spans="1:14" x14ac:dyDescent="0.2">
      <c r="A94" s="9">
        <v>43791.495944976901</v>
      </c>
      <c r="B94" s="10" t="s">
        <v>125</v>
      </c>
      <c r="C94" s="11" t="s">
        <v>18</v>
      </c>
      <c r="D94" s="10" t="s">
        <v>22</v>
      </c>
      <c r="E94" s="12">
        <f t="shared" si="17"/>
        <v>0</v>
      </c>
      <c r="F94" s="12">
        <f t="shared" si="18"/>
        <v>0</v>
      </c>
      <c r="G94" s="12">
        <f t="shared" si="19"/>
        <v>1</v>
      </c>
      <c r="H94" s="12">
        <f t="shared" si="20"/>
        <v>0</v>
      </c>
      <c r="I94" s="12">
        <f t="shared" si="25"/>
        <v>0</v>
      </c>
      <c r="J94" s="12">
        <f t="shared" si="22"/>
        <v>0</v>
      </c>
      <c r="K94" s="12">
        <f t="shared" si="23"/>
        <v>2</v>
      </c>
      <c r="L94" s="12">
        <f t="shared" si="24"/>
        <v>0</v>
      </c>
      <c r="M94" s="13">
        <f t="shared" si="21"/>
        <v>2</v>
      </c>
      <c r="N94" s="14" t="s">
        <v>15</v>
      </c>
    </row>
    <row r="95" spans="1:14" x14ac:dyDescent="0.2">
      <c r="A95" s="9">
        <v>43803.773229062499</v>
      </c>
      <c r="B95" s="10" t="s">
        <v>126</v>
      </c>
      <c r="C95" s="11" t="s">
        <v>39</v>
      </c>
      <c r="D95" s="10" t="s">
        <v>22</v>
      </c>
      <c r="E95" s="12">
        <f t="shared" si="17"/>
        <v>0</v>
      </c>
      <c r="F95" s="12">
        <f t="shared" si="18"/>
        <v>0</v>
      </c>
      <c r="G95" s="12">
        <f t="shared" si="19"/>
        <v>1</v>
      </c>
      <c r="H95" s="12">
        <f t="shared" si="20"/>
        <v>0</v>
      </c>
      <c r="I95" s="12">
        <f t="shared" si="25"/>
        <v>0</v>
      </c>
      <c r="J95" s="12">
        <f t="shared" si="22"/>
        <v>0</v>
      </c>
      <c r="K95" s="12">
        <f t="shared" si="23"/>
        <v>2</v>
      </c>
      <c r="L95" s="12">
        <f t="shared" si="24"/>
        <v>0</v>
      </c>
      <c r="M95" s="13">
        <f t="shared" si="21"/>
        <v>2</v>
      </c>
      <c r="N95" s="14" t="s">
        <v>15</v>
      </c>
    </row>
    <row r="96" spans="1:14" x14ac:dyDescent="0.2">
      <c r="A96" s="9">
        <v>43788.952373819397</v>
      </c>
      <c r="B96" s="10" t="s">
        <v>127</v>
      </c>
      <c r="C96" s="11" t="s">
        <v>26</v>
      </c>
      <c r="D96" s="10" t="s">
        <v>19</v>
      </c>
      <c r="E96" s="12">
        <f t="shared" si="17"/>
        <v>0</v>
      </c>
      <c r="F96" s="12">
        <f t="shared" si="18"/>
        <v>1</v>
      </c>
      <c r="G96" s="12">
        <f t="shared" si="19"/>
        <v>0</v>
      </c>
      <c r="H96" s="12">
        <f t="shared" si="20"/>
        <v>0</v>
      </c>
      <c r="I96" s="12">
        <f t="shared" si="25"/>
        <v>0</v>
      </c>
      <c r="J96" s="12">
        <f t="shared" si="22"/>
        <v>3</v>
      </c>
      <c r="K96" s="12">
        <f t="shared" si="23"/>
        <v>0</v>
      </c>
      <c r="L96" s="12">
        <f t="shared" si="24"/>
        <v>0</v>
      </c>
      <c r="M96" s="13">
        <f t="shared" si="21"/>
        <v>3</v>
      </c>
      <c r="N96" s="14" t="s">
        <v>33</v>
      </c>
    </row>
    <row r="97" spans="1:14" x14ac:dyDescent="0.2">
      <c r="A97" s="9">
        <v>43787.918343356498</v>
      </c>
      <c r="B97" s="10" t="s">
        <v>128</v>
      </c>
      <c r="C97" s="11" t="s">
        <v>81</v>
      </c>
      <c r="D97" s="10" t="s">
        <v>14</v>
      </c>
      <c r="E97" s="12">
        <f t="shared" si="17"/>
        <v>0</v>
      </c>
      <c r="F97" s="12">
        <f t="shared" si="18"/>
        <v>0</v>
      </c>
      <c r="G97" s="12">
        <f t="shared" si="19"/>
        <v>0</v>
      </c>
      <c r="H97" s="12">
        <f t="shared" si="20"/>
        <v>1</v>
      </c>
      <c r="I97" s="12">
        <f t="shared" si="25"/>
        <v>0</v>
      </c>
      <c r="J97" s="12">
        <f t="shared" si="22"/>
        <v>0</v>
      </c>
      <c r="K97" s="12">
        <f t="shared" si="23"/>
        <v>0</v>
      </c>
      <c r="L97" s="12">
        <f t="shared" si="24"/>
        <v>1</v>
      </c>
      <c r="M97" s="13">
        <f t="shared" si="21"/>
        <v>1</v>
      </c>
      <c r="N97" s="14" t="s">
        <v>15</v>
      </c>
    </row>
    <row r="98" spans="1:14" x14ac:dyDescent="0.2">
      <c r="A98" s="9">
        <v>43840.769814074098</v>
      </c>
      <c r="B98" s="10" t="s">
        <v>129</v>
      </c>
      <c r="C98" s="11" t="s">
        <v>24</v>
      </c>
      <c r="D98" s="10" t="s">
        <v>22</v>
      </c>
      <c r="E98" s="12">
        <f t="shared" ref="E98:E126" si="26">COUNTIF(D98:D98,"A")</f>
        <v>0</v>
      </c>
      <c r="F98" s="12">
        <f t="shared" ref="F98:F126" si="27">COUNTIF(D98:D98,"B")</f>
        <v>0</v>
      </c>
      <c r="G98" s="12">
        <f t="shared" ref="G98:G126" si="28">COUNTIF(D98:D98,"C")</f>
        <v>1</v>
      </c>
      <c r="H98" s="12">
        <f t="shared" ref="H98:H126" si="29">COUNTIF(D98:D98,"D")</f>
        <v>0</v>
      </c>
      <c r="I98" s="12">
        <f t="shared" si="25"/>
        <v>0</v>
      </c>
      <c r="J98" s="12">
        <f t="shared" si="22"/>
        <v>0</v>
      </c>
      <c r="K98" s="12">
        <f t="shared" si="23"/>
        <v>2</v>
      </c>
      <c r="L98" s="12">
        <f t="shared" si="24"/>
        <v>0</v>
      </c>
      <c r="M98" s="13">
        <f t="shared" si="21"/>
        <v>2</v>
      </c>
      <c r="N98" s="14" t="s">
        <v>15</v>
      </c>
    </row>
    <row r="99" spans="1:14" x14ac:dyDescent="0.2">
      <c r="A99" s="9">
        <v>43803.468946469897</v>
      </c>
      <c r="B99" s="10" t="s">
        <v>130</v>
      </c>
      <c r="C99" s="11" t="s">
        <v>78</v>
      </c>
      <c r="D99" s="10" t="s">
        <v>22</v>
      </c>
      <c r="E99" s="12">
        <f t="shared" si="26"/>
        <v>0</v>
      </c>
      <c r="F99" s="12">
        <f t="shared" si="27"/>
        <v>0</v>
      </c>
      <c r="G99" s="12">
        <f t="shared" si="28"/>
        <v>1</v>
      </c>
      <c r="H99" s="12">
        <f t="shared" si="29"/>
        <v>0</v>
      </c>
      <c r="I99" s="12">
        <f t="shared" si="25"/>
        <v>0</v>
      </c>
      <c r="J99" s="12">
        <f t="shared" si="22"/>
        <v>0</v>
      </c>
      <c r="K99" s="12">
        <f t="shared" si="23"/>
        <v>2</v>
      </c>
      <c r="L99" s="12">
        <f t="shared" si="24"/>
        <v>0</v>
      </c>
      <c r="M99" s="13">
        <f t="shared" si="21"/>
        <v>2</v>
      </c>
      <c r="N99" s="14" t="s">
        <v>15</v>
      </c>
    </row>
    <row r="100" spans="1:14" x14ac:dyDescent="0.2">
      <c r="A100" s="9">
        <v>43792.603022499999</v>
      </c>
      <c r="B100" s="10" t="s">
        <v>131</v>
      </c>
      <c r="C100" s="11" t="s">
        <v>24</v>
      </c>
      <c r="D100" s="10" t="s">
        <v>19</v>
      </c>
      <c r="E100" s="12">
        <f t="shared" si="26"/>
        <v>0</v>
      </c>
      <c r="F100" s="12">
        <f t="shared" si="27"/>
        <v>1</v>
      </c>
      <c r="G100" s="12">
        <f t="shared" si="28"/>
        <v>0</v>
      </c>
      <c r="H100" s="12">
        <f t="shared" si="29"/>
        <v>0</v>
      </c>
      <c r="I100" s="12">
        <f t="shared" si="25"/>
        <v>0</v>
      </c>
      <c r="J100" s="12">
        <f t="shared" si="22"/>
        <v>3</v>
      </c>
      <c r="K100" s="12">
        <f t="shared" si="23"/>
        <v>0</v>
      </c>
      <c r="L100" s="12">
        <f t="shared" si="24"/>
        <v>0</v>
      </c>
      <c r="M100" s="13">
        <f t="shared" si="21"/>
        <v>3</v>
      </c>
      <c r="N100" s="14" t="s">
        <v>33</v>
      </c>
    </row>
    <row r="101" spans="1:14" x14ac:dyDescent="0.2">
      <c r="A101" s="9">
        <v>43791.6897285417</v>
      </c>
      <c r="B101" s="10" t="s">
        <v>132</v>
      </c>
      <c r="C101" s="11" t="s">
        <v>24</v>
      </c>
      <c r="D101" s="10" t="s">
        <v>22</v>
      </c>
      <c r="E101" s="12">
        <f t="shared" si="26"/>
        <v>0</v>
      </c>
      <c r="F101" s="12">
        <f t="shared" si="27"/>
        <v>0</v>
      </c>
      <c r="G101" s="12">
        <f t="shared" si="28"/>
        <v>1</v>
      </c>
      <c r="H101" s="12">
        <f t="shared" si="29"/>
        <v>0</v>
      </c>
      <c r="I101" s="12">
        <f t="shared" si="25"/>
        <v>0</v>
      </c>
      <c r="J101" s="12">
        <f t="shared" si="22"/>
        <v>0</v>
      </c>
      <c r="K101" s="12">
        <f t="shared" si="23"/>
        <v>2</v>
      </c>
      <c r="L101" s="12">
        <f t="shared" si="24"/>
        <v>0</v>
      </c>
      <c r="M101" s="13">
        <f t="shared" si="21"/>
        <v>2</v>
      </c>
      <c r="N101" s="14" t="s">
        <v>15</v>
      </c>
    </row>
    <row r="102" spans="1:14" x14ac:dyDescent="0.2">
      <c r="A102" s="9">
        <v>43791.417676377299</v>
      </c>
      <c r="B102" s="10" t="s">
        <v>133</v>
      </c>
      <c r="C102" s="11" t="s">
        <v>24</v>
      </c>
      <c r="D102" s="10" t="s">
        <v>16</v>
      </c>
      <c r="E102" s="12">
        <f t="shared" si="26"/>
        <v>1</v>
      </c>
      <c r="F102" s="12">
        <f t="shared" si="27"/>
        <v>0</v>
      </c>
      <c r="G102" s="12">
        <f t="shared" si="28"/>
        <v>0</v>
      </c>
      <c r="H102" s="12">
        <f t="shared" si="29"/>
        <v>0</v>
      </c>
      <c r="I102" s="12">
        <f t="shared" si="25"/>
        <v>4</v>
      </c>
      <c r="J102" s="12">
        <f t="shared" si="22"/>
        <v>0</v>
      </c>
      <c r="K102" s="12">
        <f t="shared" si="23"/>
        <v>0</v>
      </c>
      <c r="L102" s="12">
        <f t="shared" si="24"/>
        <v>0</v>
      </c>
      <c r="M102" s="13">
        <f t="shared" si="21"/>
        <v>4</v>
      </c>
      <c r="N102" s="14" t="s">
        <v>21</v>
      </c>
    </row>
    <row r="103" spans="1:14" x14ac:dyDescent="0.2">
      <c r="A103" s="9">
        <v>43791.721733067097</v>
      </c>
      <c r="B103" s="10" t="s">
        <v>134</v>
      </c>
      <c r="C103" s="11" t="s">
        <v>24</v>
      </c>
      <c r="D103" s="10" t="s">
        <v>22</v>
      </c>
      <c r="E103" s="12">
        <f t="shared" si="26"/>
        <v>0</v>
      </c>
      <c r="F103" s="12">
        <f t="shared" si="27"/>
        <v>0</v>
      </c>
      <c r="G103" s="12">
        <f t="shared" si="28"/>
        <v>1</v>
      </c>
      <c r="H103" s="12">
        <f t="shared" si="29"/>
        <v>0</v>
      </c>
      <c r="I103" s="12">
        <f t="shared" si="25"/>
        <v>0</v>
      </c>
      <c r="J103" s="12">
        <f t="shared" si="22"/>
        <v>0</v>
      </c>
      <c r="K103" s="12">
        <f t="shared" si="23"/>
        <v>2</v>
      </c>
      <c r="L103" s="12">
        <f t="shared" si="24"/>
        <v>0</v>
      </c>
      <c r="M103" s="13">
        <f t="shared" si="21"/>
        <v>2</v>
      </c>
      <c r="N103" s="14" t="s">
        <v>15</v>
      </c>
    </row>
    <row r="104" spans="1:14" x14ac:dyDescent="0.2">
      <c r="A104" s="9">
        <v>43787.865247083297</v>
      </c>
      <c r="B104" s="10" t="s">
        <v>135</v>
      </c>
      <c r="C104" s="11" t="s">
        <v>26</v>
      </c>
      <c r="D104" s="10" t="s">
        <v>19</v>
      </c>
      <c r="E104" s="12">
        <f t="shared" si="26"/>
        <v>0</v>
      </c>
      <c r="F104" s="12">
        <f t="shared" si="27"/>
        <v>1</v>
      </c>
      <c r="G104" s="12">
        <f t="shared" si="28"/>
        <v>0</v>
      </c>
      <c r="H104" s="12">
        <f t="shared" si="29"/>
        <v>0</v>
      </c>
      <c r="I104" s="12">
        <f t="shared" si="25"/>
        <v>0</v>
      </c>
      <c r="J104" s="12">
        <f t="shared" si="22"/>
        <v>3</v>
      </c>
      <c r="K104" s="12">
        <f t="shared" si="23"/>
        <v>0</v>
      </c>
      <c r="L104" s="12">
        <f t="shared" si="24"/>
        <v>0</v>
      </c>
      <c r="M104" s="13">
        <f t="shared" si="21"/>
        <v>3</v>
      </c>
      <c r="N104" s="14" t="s">
        <v>33</v>
      </c>
    </row>
    <row r="105" spans="1:14" x14ac:dyDescent="0.2">
      <c r="A105" s="9">
        <v>43789.706844849497</v>
      </c>
      <c r="B105" s="10" t="s">
        <v>136</v>
      </c>
      <c r="C105" s="11" t="s">
        <v>26</v>
      </c>
      <c r="D105" s="10" t="s">
        <v>19</v>
      </c>
      <c r="E105" s="12">
        <f t="shared" si="26"/>
        <v>0</v>
      </c>
      <c r="F105" s="12">
        <f t="shared" si="27"/>
        <v>1</v>
      </c>
      <c r="G105" s="12">
        <f t="shared" si="28"/>
        <v>0</v>
      </c>
      <c r="H105" s="12">
        <f t="shared" si="29"/>
        <v>0</v>
      </c>
      <c r="I105" s="12">
        <f t="shared" si="25"/>
        <v>0</v>
      </c>
      <c r="J105" s="12">
        <f t="shared" si="22"/>
        <v>3</v>
      </c>
      <c r="K105" s="12">
        <f t="shared" si="23"/>
        <v>0</v>
      </c>
      <c r="L105" s="12">
        <f t="shared" si="24"/>
        <v>0</v>
      </c>
      <c r="M105" s="13">
        <f t="shared" si="21"/>
        <v>3</v>
      </c>
      <c r="N105" s="14" t="s">
        <v>33</v>
      </c>
    </row>
    <row r="106" spans="1:14" x14ac:dyDescent="0.2">
      <c r="A106" s="9">
        <v>43789.715415173603</v>
      </c>
      <c r="B106" s="10" t="s">
        <v>137</v>
      </c>
      <c r="C106" s="11" t="s">
        <v>39</v>
      </c>
      <c r="D106" s="10" t="s">
        <v>19</v>
      </c>
      <c r="E106" s="12">
        <f t="shared" si="26"/>
        <v>0</v>
      </c>
      <c r="F106" s="12">
        <f t="shared" si="27"/>
        <v>1</v>
      </c>
      <c r="G106" s="12">
        <f t="shared" si="28"/>
        <v>0</v>
      </c>
      <c r="H106" s="12">
        <f t="shared" si="29"/>
        <v>0</v>
      </c>
      <c r="I106" s="12">
        <f t="shared" si="25"/>
        <v>0</v>
      </c>
      <c r="J106" s="12">
        <f t="shared" si="22"/>
        <v>3</v>
      </c>
      <c r="K106" s="12">
        <f t="shared" si="23"/>
        <v>0</v>
      </c>
      <c r="L106" s="12">
        <f t="shared" si="24"/>
        <v>0</v>
      </c>
      <c r="M106" s="13">
        <f t="shared" si="21"/>
        <v>3</v>
      </c>
      <c r="N106" s="14" t="s">
        <v>33</v>
      </c>
    </row>
    <row r="107" spans="1:14" x14ac:dyDescent="0.2">
      <c r="A107" s="9">
        <v>43787.772607152801</v>
      </c>
      <c r="B107" s="10" t="s">
        <v>138</v>
      </c>
      <c r="C107" s="11" t="s">
        <v>81</v>
      </c>
      <c r="D107" s="10" t="s">
        <v>19</v>
      </c>
      <c r="E107" s="12">
        <f t="shared" si="26"/>
        <v>0</v>
      </c>
      <c r="F107" s="12">
        <f t="shared" si="27"/>
        <v>1</v>
      </c>
      <c r="G107" s="12">
        <f t="shared" si="28"/>
        <v>0</v>
      </c>
      <c r="H107" s="12">
        <f t="shared" si="29"/>
        <v>0</v>
      </c>
      <c r="I107" s="12">
        <f t="shared" si="25"/>
        <v>0</v>
      </c>
      <c r="J107" s="12">
        <f t="shared" si="22"/>
        <v>3</v>
      </c>
      <c r="K107" s="12">
        <f t="shared" si="23"/>
        <v>0</v>
      </c>
      <c r="L107" s="12">
        <f t="shared" si="24"/>
        <v>0</v>
      </c>
      <c r="M107" s="13">
        <f t="shared" si="21"/>
        <v>3</v>
      </c>
      <c r="N107" s="14" t="s">
        <v>33</v>
      </c>
    </row>
    <row r="108" spans="1:14" x14ac:dyDescent="0.2">
      <c r="A108" s="9">
        <v>43811.715304710597</v>
      </c>
      <c r="B108" s="10" t="s">
        <v>139</v>
      </c>
      <c r="C108" s="11" t="s">
        <v>39</v>
      </c>
      <c r="D108" s="10" t="s">
        <v>19</v>
      </c>
      <c r="E108" s="12">
        <f t="shared" si="26"/>
        <v>0</v>
      </c>
      <c r="F108" s="12">
        <f t="shared" si="27"/>
        <v>1</v>
      </c>
      <c r="G108" s="12">
        <f t="shared" si="28"/>
        <v>0</v>
      </c>
      <c r="H108" s="12">
        <f t="shared" si="29"/>
        <v>0</v>
      </c>
      <c r="I108" s="12">
        <f t="shared" si="25"/>
        <v>0</v>
      </c>
      <c r="J108" s="12">
        <f t="shared" si="22"/>
        <v>3</v>
      </c>
      <c r="K108" s="12">
        <f t="shared" si="23"/>
        <v>0</v>
      </c>
      <c r="L108" s="12">
        <f t="shared" si="24"/>
        <v>0</v>
      </c>
      <c r="M108" s="13">
        <f t="shared" si="21"/>
        <v>3</v>
      </c>
      <c r="N108" s="14" t="s">
        <v>33</v>
      </c>
    </row>
    <row r="109" spans="1:14" x14ac:dyDescent="0.2">
      <c r="A109" s="9">
        <v>43811.715518819503</v>
      </c>
      <c r="B109" s="10" t="s">
        <v>139</v>
      </c>
      <c r="C109" s="11" t="s">
        <v>39</v>
      </c>
      <c r="D109" s="10" t="s">
        <v>19</v>
      </c>
      <c r="E109" s="12">
        <f t="shared" si="26"/>
        <v>0</v>
      </c>
      <c r="F109" s="12">
        <f t="shared" si="27"/>
        <v>1</v>
      </c>
      <c r="G109" s="12">
        <f t="shared" si="28"/>
        <v>0</v>
      </c>
      <c r="H109" s="12">
        <f t="shared" si="29"/>
        <v>0</v>
      </c>
      <c r="I109" s="12">
        <f t="shared" si="25"/>
        <v>0</v>
      </c>
      <c r="J109" s="12">
        <f t="shared" si="22"/>
        <v>3</v>
      </c>
      <c r="K109" s="12">
        <f t="shared" si="23"/>
        <v>0</v>
      </c>
      <c r="L109" s="12">
        <f t="shared" si="24"/>
        <v>0</v>
      </c>
      <c r="M109" s="13">
        <f t="shared" si="21"/>
        <v>3</v>
      </c>
      <c r="N109" s="14" t="s">
        <v>33</v>
      </c>
    </row>
    <row r="110" spans="1:14" x14ac:dyDescent="0.2">
      <c r="A110" s="9">
        <v>43787.769903877299</v>
      </c>
      <c r="B110" s="10" t="s">
        <v>140</v>
      </c>
      <c r="C110" s="11" t="s">
        <v>26</v>
      </c>
      <c r="D110" s="10" t="s">
        <v>22</v>
      </c>
      <c r="E110" s="12">
        <f t="shared" si="26"/>
        <v>0</v>
      </c>
      <c r="F110" s="12">
        <f t="shared" si="27"/>
        <v>0</v>
      </c>
      <c r="G110" s="12">
        <f t="shared" si="28"/>
        <v>1</v>
      </c>
      <c r="H110" s="12">
        <f t="shared" si="29"/>
        <v>0</v>
      </c>
      <c r="I110" s="12">
        <f t="shared" si="25"/>
        <v>0</v>
      </c>
      <c r="J110" s="12">
        <f t="shared" si="22"/>
        <v>0</v>
      </c>
      <c r="K110" s="12">
        <f t="shared" si="23"/>
        <v>2</v>
      </c>
      <c r="L110" s="12">
        <f t="shared" si="24"/>
        <v>0</v>
      </c>
      <c r="M110" s="13">
        <f t="shared" si="21"/>
        <v>2</v>
      </c>
      <c r="N110" s="14" t="s">
        <v>15</v>
      </c>
    </row>
    <row r="111" spans="1:14" x14ac:dyDescent="0.2">
      <c r="A111" s="9">
        <v>43801.596916713002</v>
      </c>
      <c r="B111" s="10" t="s">
        <v>141</v>
      </c>
      <c r="C111" s="11" t="s">
        <v>26</v>
      </c>
      <c r="D111" s="10" t="s">
        <v>22</v>
      </c>
      <c r="E111" s="12">
        <f t="shared" si="26"/>
        <v>0</v>
      </c>
      <c r="F111" s="12">
        <f t="shared" si="27"/>
        <v>0</v>
      </c>
      <c r="G111" s="12">
        <f t="shared" si="28"/>
        <v>1</v>
      </c>
      <c r="H111" s="12">
        <f t="shared" si="29"/>
        <v>0</v>
      </c>
      <c r="I111" s="12">
        <f t="shared" si="25"/>
        <v>0</v>
      </c>
      <c r="J111" s="12">
        <f t="shared" si="22"/>
        <v>0</v>
      </c>
      <c r="K111" s="12">
        <f t="shared" si="23"/>
        <v>2</v>
      </c>
      <c r="L111" s="12">
        <f t="shared" si="24"/>
        <v>0</v>
      </c>
      <c r="M111" s="13">
        <f t="shared" si="21"/>
        <v>2</v>
      </c>
      <c r="N111" s="14" t="s">
        <v>15</v>
      </c>
    </row>
    <row r="112" spans="1:14" x14ac:dyDescent="0.2">
      <c r="A112" s="9">
        <v>43784.670324780098</v>
      </c>
      <c r="B112" s="10" t="s">
        <v>142</v>
      </c>
      <c r="C112" s="11" t="s">
        <v>18</v>
      </c>
      <c r="D112" s="10" t="s">
        <v>19</v>
      </c>
      <c r="E112" s="12">
        <f t="shared" si="26"/>
        <v>0</v>
      </c>
      <c r="F112" s="12">
        <f t="shared" si="27"/>
        <v>1</v>
      </c>
      <c r="G112" s="12">
        <f t="shared" si="28"/>
        <v>0</v>
      </c>
      <c r="H112" s="12">
        <f t="shared" si="29"/>
        <v>0</v>
      </c>
      <c r="I112" s="12">
        <f t="shared" si="25"/>
        <v>0</v>
      </c>
      <c r="J112" s="12">
        <f t="shared" si="22"/>
        <v>3</v>
      </c>
      <c r="K112" s="12">
        <f t="shared" si="23"/>
        <v>0</v>
      </c>
      <c r="L112" s="12">
        <f t="shared" si="24"/>
        <v>0</v>
      </c>
      <c r="M112" s="13">
        <f t="shared" si="21"/>
        <v>3</v>
      </c>
      <c r="N112" s="14" t="s">
        <v>33</v>
      </c>
    </row>
    <row r="113" spans="1:14" x14ac:dyDescent="0.2">
      <c r="A113" s="9">
        <v>43793.896809953701</v>
      </c>
      <c r="B113" s="10" t="s">
        <v>143</v>
      </c>
      <c r="C113" s="11" t="s">
        <v>13</v>
      </c>
      <c r="D113" s="10" t="s">
        <v>16</v>
      </c>
      <c r="E113" s="12">
        <f t="shared" si="26"/>
        <v>1</v>
      </c>
      <c r="F113" s="12">
        <f t="shared" si="27"/>
        <v>0</v>
      </c>
      <c r="G113" s="12">
        <f t="shared" si="28"/>
        <v>0</v>
      </c>
      <c r="H113" s="12">
        <f t="shared" si="29"/>
        <v>0</v>
      </c>
      <c r="I113" s="12">
        <f t="shared" si="25"/>
        <v>4</v>
      </c>
      <c r="J113" s="12">
        <f t="shared" si="22"/>
        <v>0</v>
      </c>
      <c r="K113" s="12">
        <f t="shared" si="23"/>
        <v>0</v>
      </c>
      <c r="L113" s="12">
        <f t="shared" si="24"/>
        <v>0</v>
      </c>
      <c r="M113" s="13">
        <f t="shared" si="21"/>
        <v>4</v>
      </c>
      <c r="N113" s="14" t="s">
        <v>21</v>
      </c>
    </row>
    <row r="114" spans="1:14" x14ac:dyDescent="0.2">
      <c r="A114" s="9">
        <v>43790.794768969899</v>
      </c>
      <c r="B114" s="10" t="s">
        <v>144</v>
      </c>
      <c r="C114" s="11" t="s">
        <v>13</v>
      </c>
      <c r="D114" s="10" t="s">
        <v>19</v>
      </c>
      <c r="E114" s="12">
        <f t="shared" si="26"/>
        <v>0</v>
      </c>
      <c r="F114" s="12">
        <f t="shared" si="27"/>
        <v>1</v>
      </c>
      <c r="G114" s="12">
        <f t="shared" si="28"/>
        <v>0</v>
      </c>
      <c r="H114" s="12">
        <f t="shared" si="29"/>
        <v>0</v>
      </c>
      <c r="I114" s="12">
        <f t="shared" si="25"/>
        <v>0</v>
      </c>
      <c r="J114" s="12">
        <f t="shared" si="22"/>
        <v>3</v>
      </c>
      <c r="K114" s="12">
        <f t="shared" si="23"/>
        <v>0</v>
      </c>
      <c r="L114" s="12">
        <f t="shared" si="24"/>
        <v>0</v>
      </c>
      <c r="M114" s="13">
        <f t="shared" si="21"/>
        <v>3</v>
      </c>
      <c r="N114" s="14" t="s">
        <v>33</v>
      </c>
    </row>
    <row r="115" spans="1:14" x14ac:dyDescent="0.2">
      <c r="A115" s="9">
        <v>43789.931663865696</v>
      </c>
      <c r="B115" s="10" t="s">
        <v>145</v>
      </c>
      <c r="C115" s="11" t="s">
        <v>18</v>
      </c>
      <c r="D115" s="10" t="s">
        <v>22</v>
      </c>
      <c r="E115" s="12">
        <f t="shared" si="26"/>
        <v>0</v>
      </c>
      <c r="F115" s="12">
        <f t="shared" si="27"/>
        <v>0</v>
      </c>
      <c r="G115" s="12">
        <f t="shared" si="28"/>
        <v>1</v>
      </c>
      <c r="H115" s="12">
        <f t="shared" si="29"/>
        <v>0</v>
      </c>
      <c r="I115" s="12">
        <f t="shared" si="25"/>
        <v>0</v>
      </c>
      <c r="J115" s="12">
        <f t="shared" si="22"/>
        <v>0</v>
      </c>
      <c r="K115" s="12">
        <f t="shared" si="23"/>
        <v>2</v>
      </c>
      <c r="L115" s="12">
        <f t="shared" si="24"/>
        <v>0</v>
      </c>
      <c r="M115" s="13">
        <f t="shared" si="21"/>
        <v>2</v>
      </c>
      <c r="N115" s="14" t="s">
        <v>15</v>
      </c>
    </row>
    <row r="116" spans="1:14" x14ac:dyDescent="0.2">
      <c r="A116" s="9">
        <v>43804.887654247701</v>
      </c>
      <c r="B116" s="10" t="s">
        <v>146</v>
      </c>
      <c r="C116" s="11" t="s">
        <v>39</v>
      </c>
      <c r="D116" s="10" t="s">
        <v>19</v>
      </c>
      <c r="E116" s="12">
        <f t="shared" si="26"/>
        <v>0</v>
      </c>
      <c r="F116" s="12">
        <f t="shared" si="27"/>
        <v>1</v>
      </c>
      <c r="G116" s="12">
        <f t="shared" si="28"/>
        <v>0</v>
      </c>
      <c r="H116" s="12">
        <f t="shared" si="29"/>
        <v>0</v>
      </c>
      <c r="I116" s="12">
        <f t="shared" si="25"/>
        <v>0</v>
      </c>
      <c r="J116" s="12">
        <f t="shared" si="22"/>
        <v>3</v>
      </c>
      <c r="K116" s="12">
        <f t="shared" si="23"/>
        <v>0</v>
      </c>
      <c r="L116" s="12">
        <f t="shared" si="24"/>
        <v>0</v>
      </c>
      <c r="M116" s="13">
        <f t="shared" si="21"/>
        <v>3</v>
      </c>
      <c r="N116" s="14" t="s">
        <v>33</v>
      </c>
    </row>
    <row r="117" spans="1:14" x14ac:dyDescent="0.2">
      <c r="A117" s="9">
        <v>43788.614415972203</v>
      </c>
      <c r="B117" s="10" t="s">
        <v>147</v>
      </c>
      <c r="C117" s="11" t="s">
        <v>49</v>
      </c>
      <c r="D117" s="10" t="s">
        <v>19</v>
      </c>
      <c r="E117" s="12">
        <f t="shared" si="26"/>
        <v>0</v>
      </c>
      <c r="F117" s="12">
        <f t="shared" si="27"/>
        <v>1</v>
      </c>
      <c r="G117" s="12">
        <f t="shared" si="28"/>
        <v>0</v>
      </c>
      <c r="H117" s="12">
        <f t="shared" si="29"/>
        <v>0</v>
      </c>
      <c r="I117" s="12">
        <f t="shared" si="25"/>
        <v>0</v>
      </c>
      <c r="J117" s="12">
        <f t="shared" si="22"/>
        <v>3</v>
      </c>
      <c r="K117" s="12">
        <f t="shared" si="23"/>
        <v>0</v>
      </c>
      <c r="L117" s="12">
        <f t="shared" si="24"/>
        <v>0</v>
      </c>
      <c r="M117" s="13">
        <f t="shared" si="21"/>
        <v>3</v>
      </c>
      <c r="N117" s="14" t="s">
        <v>33</v>
      </c>
    </row>
    <row r="118" spans="1:14" x14ac:dyDescent="0.2">
      <c r="A118" s="9">
        <v>43794.0153051042</v>
      </c>
      <c r="B118" s="10" t="s">
        <v>148</v>
      </c>
      <c r="C118" s="11" t="s">
        <v>49</v>
      </c>
      <c r="D118" s="10" t="s">
        <v>19</v>
      </c>
      <c r="E118" s="12">
        <f t="shared" si="26"/>
        <v>0</v>
      </c>
      <c r="F118" s="12">
        <f t="shared" si="27"/>
        <v>1</v>
      </c>
      <c r="G118" s="12">
        <f t="shared" si="28"/>
        <v>0</v>
      </c>
      <c r="H118" s="12">
        <f t="shared" si="29"/>
        <v>0</v>
      </c>
      <c r="I118" s="12">
        <f t="shared" si="25"/>
        <v>0</v>
      </c>
      <c r="J118" s="12">
        <f t="shared" si="22"/>
        <v>3</v>
      </c>
      <c r="K118" s="12">
        <f t="shared" si="23"/>
        <v>0</v>
      </c>
      <c r="L118" s="12">
        <f t="shared" si="24"/>
        <v>0</v>
      </c>
      <c r="M118" s="13">
        <f t="shared" si="21"/>
        <v>3</v>
      </c>
      <c r="N118" s="14" t="s">
        <v>33</v>
      </c>
    </row>
    <row r="119" spans="1:14" x14ac:dyDescent="0.2">
      <c r="A119" s="9">
        <v>43801.063896273197</v>
      </c>
      <c r="B119" s="10" t="s">
        <v>148</v>
      </c>
      <c r="C119" s="11" t="s">
        <v>49</v>
      </c>
      <c r="D119" s="10" t="s">
        <v>19</v>
      </c>
      <c r="E119" s="12">
        <f t="shared" si="26"/>
        <v>0</v>
      </c>
      <c r="F119" s="12">
        <f t="shared" si="27"/>
        <v>1</v>
      </c>
      <c r="G119" s="12">
        <f t="shared" si="28"/>
        <v>0</v>
      </c>
      <c r="H119" s="12">
        <f t="shared" si="29"/>
        <v>0</v>
      </c>
      <c r="I119" s="12">
        <f t="shared" si="25"/>
        <v>0</v>
      </c>
      <c r="J119" s="12">
        <f t="shared" si="22"/>
        <v>3</v>
      </c>
      <c r="K119" s="12">
        <f t="shared" si="23"/>
        <v>0</v>
      </c>
      <c r="L119" s="12">
        <f t="shared" si="24"/>
        <v>0</v>
      </c>
      <c r="M119" s="13">
        <f t="shared" si="21"/>
        <v>3</v>
      </c>
      <c r="N119" s="14" t="s">
        <v>33</v>
      </c>
    </row>
    <row r="120" spans="1:14" x14ac:dyDescent="0.2">
      <c r="A120" s="9">
        <v>43789.974106342597</v>
      </c>
      <c r="B120" s="10" t="s">
        <v>149</v>
      </c>
      <c r="C120" s="11" t="s">
        <v>39</v>
      </c>
      <c r="D120" s="10" t="s">
        <v>19</v>
      </c>
      <c r="E120" s="12">
        <f t="shared" si="26"/>
        <v>0</v>
      </c>
      <c r="F120" s="12">
        <f t="shared" si="27"/>
        <v>1</v>
      </c>
      <c r="G120" s="12">
        <f t="shared" si="28"/>
        <v>0</v>
      </c>
      <c r="H120" s="12">
        <f t="shared" si="29"/>
        <v>0</v>
      </c>
      <c r="I120" s="12">
        <f t="shared" si="25"/>
        <v>0</v>
      </c>
      <c r="J120" s="12">
        <f t="shared" si="22"/>
        <v>3</v>
      </c>
      <c r="K120" s="12">
        <f t="shared" si="23"/>
        <v>0</v>
      </c>
      <c r="L120" s="12">
        <f t="shared" si="24"/>
        <v>0</v>
      </c>
      <c r="M120" s="13">
        <f t="shared" si="21"/>
        <v>3</v>
      </c>
      <c r="N120" s="14" t="s">
        <v>33</v>
      </c>
    </row>
    <row r="121" spans="1:14" x14ac:dyDescent="0.2">
      <c r="A121" s="9">
        <v>43787.692996794001</v>
      </c>
      <c r="B121" s="10" t="s">
        <v>150</v>
      </c>
      <c r="C121" s="11" t="s">
        <v>26</v>
      </c>
      <c r="D121" s="10" t="s">
        <v>22</v>
      </c>
      <c r="E121" s="12">
        <f t="shared" si="26"/>
        <v>0</v>
      </c>
      <c r="F121" s="12">
        <f t="shared" si="27"/>
        <v>0</v>
      </c>
      <c r="G121" s="12">
        <f t="shared" si="28"/>
        <v>1</v>
      </c>
      <c r="H121" s="12">
        <f t="shared" si="29"/>
        <v>0</v>
      </c>
      <c r="I121" s="12">
        <f t="shared" si="25"/>
        <v>0</v>
      </c>
      <c r="J121" s="12">
        <f t="shared" si="22"/>
        <v>0</v>
      </c>
      <c r="K121" s="12">
        <f t="shared" si="23"/>
        <v>2</v>
      </c>
      <c r="L121" s="12">
        <f t="shared" si="24"/>
        <v>0</v>
      </c>
      <c r="M121" s="13">
        <f t="shared" si="21"/>
        <v>2</v>
      </c>
      <c r="N121" s="14" t="s">
        <v>15</v>
      </c>
    </row>
    <row r="122" spans="1:14" x14ac:dyDescent="0.2">
      <c r="A122" s="9">
        <v>43788.458181469898</v>
      </c>
      <c r="B122" s="10" t="s">
        <v>151</v>
      </c>
      <c r="C122" s="11" t="s">
        <v>26</v>
      </c>
      <c r="D122" s="10" t="s">
        <v>14</v>
      </c>
      <c r="E122" s="12">
        <f t="shared" si="26"/>
        <v>0</v>
      </c>
      <c r="F122" s="12">
        <f t="shared" si="27"/>
        <v>0</v>
      </c>
      <c r="G122" s="12">
        <f t="shared" si="28"/>
        <v>0</v>
      </c>
      <c r="H122" s="12">
        <f t="shared" si="29"/>
        <v>1</v>
      </c>
      <c r="I122" s="12">
        <f t="shared" si="25"/>
        <v>0</v>
      </c>
      <c r="J122" s="12">
        <f t="shared" si="22"/>
        <v>0</v>
      </c>
      <c r="K122" s="12">
        <f t="shared" si="23"/>
        <v>0</v>
      </c>
      <c r="L122" s="12">
        <f t="shared" si="24"/>
        <v>1</v>
      </c>
      <c r="M122" s="13">
        <f t="shared" si="21"/>
        <v>1</v>
      </c>
      <c r="N122" s="14" t="s">
        <v>15</v>
      </c>
    </row>
    <row r="123" spans="1:14" x14ac:dyDescent="0.2">
      <c r="A123" s="9">
        <v>43792.346674664397</v>
      </c>
      <c r="B123" s="10" t="s">
        <v>152</v>
      </c>
      <c r="C123" s="11" t="s">
        <v>18</v>
      </c>
      <c r="D123" s="10" t="s">
        <v>22</v>
      </c>
      <c r="E123" s="12">
        <f t="shared" si="26"/>
        <v>0</v>
      </c>
      <c r="F123" s="12">
        <f t="shared" si="27"/>
        <v>0</v>
      </c>
      <c r="G123" s="12">
        <f t="shared" si="28"/>
        <v>1</v>
      </c>
      <c r="H123" s="12">
        <f t="shared" si="29"/>
        <v>0</v>
      </c>
      <c r="I123" s="12">
        <f t="shared" si="25"/>
        <v>0</v>
      </c>
      <c r="J123" s="12">
        <f t="shared" si="22"/>
        <v>0</v>
      </c>
      <c r="K123" s="12">
        <f t="shared" si="23"/>
        <v>2</v>
      </c>
      <c r="L123" s="12">
        <f t="shared" si="24"/>
        <v>0</v>
      </c>
      <c r="M123" s="13">
        <f t="shared" si="21"/>
        <v>2</v>
      </c>
      <c r="N123" s="14" t="s">
        <v>15</v>
      </c>
    </row>
    <row r="124" spans="1:14" x14ac:dyDescent="0.2">
      <c r="A124" s="9">
        <v>43809.589292916702</v>
      </c>
      <c r="B124" s="10" t="s">
        <v>153</v>
      </c>
      <c r="C124" s="11" t="s">
        <v>81</v>
      </c>
      <c r="D124" s="10" t="s">
        <v>19</v>
      </c>
      <c r="E124" s="12">
        <f t="shared" si="26"/>
        <v>0</v>
      </c>
      <c r="F124" s="12">
        <f t="shared" si="27"/>
        <v>1</v>
      </c>
      <c r="G124" s="12">
        <f t="shared" si="28"/>
        <v>0</v>
      </c>
      <c r="H124" s="12">
        <f t="shared" si="29"/>
        <v>0</v>
      </c>
      <c r="I124" s="12">
        <f t="shared" si="25"/>
        <v>0</v>
      </c>
      <c r="J124" s="12">
        <f t="shared" si="22"/>
        <v>3</v>
      </c>
      <c r="K124" s="12">
        <f t="shared" si="23"/>
        <v>0</v>
      </c>
      <c r="L124" s="12">
        <f t="shared" si="24"/>
        <v>0</v>
      </c>
      <c r="M124" s="13">
        <f t="shared" si="21"/>
        <v>3</v>
      </c>
      <c r="N124" s="14" t="s">
        <v>33</v>
      </c>
    </row>
    <row r="125" spans="1:14" x14ac:dyDescent="0.2">
      <c r="A125" s="9">
        <v>43793.932117233802</v>
      </c>
      <c r="B125" s="10" t="s">
        <v>154</v>
      </c>
      <c r="C125" s="11" t="s">
        <v>13</v>
      </c>
      <c r="D125" s="10" t="s">
        <v>14</v>
      </c>
      <c r="E125" s="12">
        <f t="shared" si="26"/>
        <v>0</v>
      </c>
      <c r="F125" s="12">
        <f t="shared" si="27"/>
        <v>0</v>
      </c>
      <c r="G125" s="12">
        <f t="shared" si="28"/>
        <v>0</v>
      </c>
      <c r="H125" s="12">
        <f t="shared" si="29"/>
        <v>1</v>
      </c>
      <c r="I125" s="12">
        <f t="shared" si="25"/>
        <v>0</v>
      </c>
      <c r="J125" s="12">
        <f t="shared" si="22"/>
        <v>0</v>
      </c>
      <c r="K125" s="12">
        <f t="shared" si="23"/>
        <v>0</v>
      </c>
      <c r="L125" s="12">
        <f t="shared" si="24"/>
        <v>1</v>
      </c>
      <c r="M125" s="13">
        <f t="shared" si="21"/>
        <v>1</v>
      </c>
      <c r="N125" s="14" t="s">
        <v>15</v>
      </c>
    </row>
    <row r="126" spans="1:14" x14ac:dyDescent="0.2">
      <c r="A126" s="9">
        <v>43789.695052245399</v>
      </c>
      <c r="B126" s="10" t="s">
        <v>155</v>
      </c>
      <c r="C126" s="11" t="s">
        <v>26</v>
      </c>
      <c r="D126" s="10" t="s">
        <v>19</v>
      </c>
      <c r="E126" s="12">
        <f t="shared" si="26"/>
        <v>0</v>
      </c>
      <c r="F126" s="12">
        <f t="shared" si="27"/>
        <v>1</v>
      </c>
      <c r="G126" s="12">
        <f t="shared" si="28"/>
        <v>0</v>
      </c>
      <c r="H126" s="12">
        <f t="shared" si="29"/>
        <v>0</v>
      </c>
      <c r="I126" s="12">
        <f t="shared" si="25"/>
        <v>0</v>
      </c>
      <c r="J126" s="12">
        <f t="shared" si="22"/>
        <v>3</v>
      </c>
      <c r="K126" s="12">
        <f t="shared" si="23"/>
        <v>0</v>
      </c>
      <c r="L126" s="12">
        <f t="shared" si="24"/>
        <v>0</v>
      </c>
      <c r="M126" s="13">
        <f t="shared" si="21"/>
        <v>3</v>
      </c>
      <c r="N126" s="14" t="s">
        <v>33</v>
      </c>
    </row>
  </sheetData>
  <autoFilter ref="A1:N126" xr:uid="{BBA9D705-AA37-456B-ABCC-43D425D4204A}">
    <filterColumn colId="8" showButton="0"/>
    <filterColumn colId="9" showButton="0"/>
    <filterColumn colId="10" showButton="0"/>
  </autoFilter>
  <mergeCells count="2">
    <mergeCell ref="I1:L1"/>
    <mergeCell ref="O1:P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Conceito por núcleo</vt:lpstr>
      <vt:lpstr>Quais meios de transporte você </vt:lpstr>
      <vt:lpstr>Dados</vt:lpstr>
      <vt:lpstr>Qual local você mais compra fru</vt:lpstr>
      <vt:lpstr>Dados 1</vt:lpstr>
      <vt:lpstr>Você pesquisa as práticas e pro</vt:lpstr>
      <vt:lpstr>Dados 3</vt:lpstr>
      <vt:lpstr>Você procura saber se a empresa</vt:lpstr>
      <vt:lpstr>Dados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</dc:creator>
  <cp:lastModifiedBy>PC</cp:lastModifiedBy>
  <dcterms:created xsi:type="dcterms:W3CDTF">2020-12-17T11:42:43Z</dcterms:created>
  <dcterms:modified xsi:type="dcterms:W3CDTF">2020-12-19T02:30:19Z</dcterms:modified>
</cp:coreProperties>
</file>